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170" yWindow="1410" windowWidth="37120" windowHeight="16650" firstSheet="1" activeTab="1"/>
  </bookViews>
  <sheets>
    <sheet name="Rekapitulace stavby" sheetId="1" state="veryHidden" r:id="rId1"/>
    <sheet name="26_P - REVITALIZACE ZELEN..." sheetId="2" r:id="rId2"/>
  </sheets>
  <definedNames>
    <definedName name="_xlnm._FilterDatabase" localSheetId="1" hidden="1">'26_P - REVITALIZACE ZELEN...'!$C$79:$K$231</definedName>
    <definedName name="_xlnm.Print_Titles" localSheetId="1">'26_P - REVITALIZACE ZELEN...'!$79:$79</definedName>
    <definedName name="_xlnm.Print_Titles" localSheetId="0">'Rekapitulace stavby'!$52:$52</definedName>
    <definedName name="_xlnm.Print_Area" localSheetId="1">'26_P - REVITALIZACE ZELEN...'!$C$4:$J$37,'26_P - REVITALIZACE ZELEN...'!$C$69:$J$231</definedName>
    <definedName name="_xlnm.Print_Area" localSheetId="0">'Rekapitulace stavby'!$D$4:$AO$36,'Rekapitulace stavby'!$C$42:$AQ$56</definedName>
  </definedNames>
  <calcPr calcId="125725"/>
</workbook>
</file>

<file path=xl/calcChain.xml><?xml version="1.0" encoding="utf-8"?>
<calcChain xmlns="http://schemas.openxmlformats.org/spreadsheetml/2006/main">
  <c r="J35" i="2"/>
  <c r="J34"/>
  <c r="AY55" i="1" s="1"/>
  <c r="J33" i="2"/>
  <c r="AX55" i="1"/>
  <c r="BI229" i="2"/>
  <c r="BH229"/>
  <c r="BG229"/>
  <c r="BF229"/>
  <c r="T229"/>
  <c r="T228"/>
  <c r="T223" s="1"/>
  <c r="R229"/>
  <c r="R228"/>
  <c r="P229"/>
  <c r="P228"/>
  <c r="BI225"/>
  <c r="BH225"/>
  <c r="BG225"/>
  <c r="BF225"/>
  <c r="T225"/>
  <c r="T224"/>
  <c r="R225"/>
  <c r="R224" s="1"/>
  <c r="R223" s="1"/>
  <c r="P225"/>
  <c r="P224" s="1"/>
  <c r="P223" s="1"/>
  <c r="BI221"/>
  <c r="BH221"/>
  <c r="BG221"/>
  <c r="BF221"/>
  <c r="T221"/>
  <c r="T220"/>
  <c r="R221"/>
  <c r="R220" s="1"/>
  <c r="P221"/>
  <c r="P220"/>
  <c r="BI219"/>
  <c r="BH219"/>
  <c r="BG219"/>
  <c r="BF219"/>
  <c r="T219"/>
  <c r="T218" s="1"/>
  <c r="R219"/>
  <c r="R218"/>
  <c r="P219"/>
  <c r="P218" s="1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J76"/>
  <c r="F76"/>
  <c r="F74"/>
  <c r="E72"/>
  <c r="J50"/>
  <c r="F50"/>
  <c r="F48"/>
  <c r="E46"/>
  <c r="J22"/>
  <c r="E22"/>
  <c r="J51" s="1"/>
  <c r="J21"/>
  <c r="J16"/>
  <c r="E16"/>
  <c r="F51" s="1"/>
  <c r="J15"/>
  <c r="J10"/>
  <c r="J74"/>
  <c r="L50" i="1"/>
  <c r="AM50"/>
  <c r="AM49"/>
  <c r="L49"/>
  <c r="AM47"/>
  <c r="L47"/>
  <c r="L45"/>
  <c r="L44"/>
  <c r="J221" i="2"/>
  <c r="BK219"/>
  <c r="J216"/>
  <c r="BK213"/>
  <c r="BK196"/>
  <c r="J194"/>
  <c r="J186"/>
  <c r="BK183"/>
  <c r="J179"/>
  <c r="BK169"/>
  <c r="J163"/>
  <c r="BK157"/>
  <c r="J145"/>
  <c r="BK135"/>
  <c r="BK129"/>
  <c r="J126"/>
  <c r="BK121"/>
  <c r="J111"/>
  <c r="BK99"/>
  <c r="BK93"/>
  <c r="BK92"/>
  <c r="BK83"/>
  <c r="BK216"/>
  <c r="J213"/>
  <c r="J209"/>
  <c r="J202"/>
  <c r="BK194"/>
  <c r="J174"/>
  <c r="J160"/>
  <c r="BK151"/>
  <c r="J141"/>
  <c r="J138"/>
  <c r="BK126"/>
  <c r="BK105"/>
  <c r="BK102"/>
  <c r="J205"/>
  <c r="BK199"/>
  <c r="J189"/>
  <c r="BK181"/>
  <c r="J157"/>
  <c r="J154"/>
  <c r="J151"/>
  <c r="BK148"/>
  <c r="J132"/>
  <c r="J129"/>
  <c r="J124"/>
  <c r="J121"/>
  <c r="J113"/>
  <c r="J108"/>
  <c r="BK89"/>
  <c r="J229"/>
  <c r="BK205"/>
  <c r="J196"/>
  <c r="BK189"/>
  <c r="BK186"/>
  <c r="J181"/>
  <c r="BK179"/>
  <c r="J171"/>
  <c r="BK141"/>
  <c r="BK132"/>
  <c r="BK96"/>
  <c r="J92"/>
  <c r="J86"/>
  <c r="J83"/>
  <c r="BK225"/>
  <c r="BK221"/>
  <c r="J219"/>
  <c r="BK209"/>
  <c r="BK202"/>
  <c r="J199"/>
  <c r="J183"/>
  <c r="BK176"/>
  <c r="BK166"/>
  <c r="BK160"/>
  <c r="BK154"/>
  <c r="J148"/>
  <c r="BK145"/>
  <c r="BK138"/>
  <c r="BK113"/>
  <c r="BK111"/>
  <c r="BK108"/>
  <c r="J96"/>
  <c r="J93"/>
  <c r="J89"/>
  <c r="AS54" i="1"/>
  <c r="BK229" i="2"/>
  <c r="J225"/>
  <c r="J176"/>
  <c r="BK174"/>
  <c r="BK171"/>
  <c r="J169"/>
  <c r="J166"/>
  <c r="BK163"/>
  <c r="J135"/>
  <c r="BK124"/>
  <c r="J105"/>
  <c r="J102"/>
  <c r="J99"/>
  <c r="BK86"/>
  <c r="R82" l="1"/>
  <c r="R81" s="1"/>
  <c r="R80" s="1"/>
  <c r="BK82"/>
  <c r="J82"/>
  <c r="J57" s="1"/>
  <c r="T82"/>
  <c r="T81" s="1"/>
  <c r="T80" s="1"/>
  <c r="P82"/>
  <c r="P81" s="1"/>
  <c r="P80" s="1"/>
  <c r="AU55" i="1" s="1"/>
  <c r="AU54" s="1"/>
  <c r="J48" i="2"/>
  <c r="F77"/>
  <c r="BE89"/>
  <c r="BE92"/>
  <c r="BE111"/>
  <c r="BE157"/>
  <c r="BE169"/>
  <c r="BE179"/>
  <c r="BE196"/>
  <c r="BE205"/>
  <c r="BE209"/>
  <c r="J77"/>
  <c r="BE86"/>
  <c r="BE105"/>
  <c r="BE124"/>
  <c r="BE151"/>
  <c r="BE163"/>
  <c r="BE216"/>
  <c r="BE225"/>
  <c r="BE229"/>
  <c r="BK218"/>
  <c r="J218" s="1"/>
  <c r="J58" s="1"/>
  <c r="BK220"/>
  <c r="J220"/>
  <c r="J59" s="1"/>
  <c r="BK224"/>
  <c r="J224"/>
  <c r="J61"/>
  <c r="BK228"/>
  <c r="J228" s="1"/>
  <c r="J62" s="1"/>
  <c r="BE93"/>
  <c r="BE129"/>
  <c r="BE148"/>
  <c r="BE183"/>
  <c r="BE194"/>
  <c r="BE202"/>
  <c r="BE221"/>
  <c r="BE99"/>
  <c r="BE102"/>
  <c r="BE126"/>
  <c r="BE141"/>
  <c r="BE145"/>
  <c r="BE160"/>
  <c r="BE213"/>
  <c r="BE219"/>
  <c r="BE83"/>
  <c r="BE121"/>
  <c r="BE132"/>
  <c r="BE135"/>
  <c r="BE154"/>
  <c r="BE171"/>
  <c r="BE186"/>
  <c r="BE189"/>
  <c r="BE96"/>
  <c r="BE108"/>
  <c r="BE113"/>
  <c r="BE138"/>
  <c r="BE166"/>
  <c r="BE174"/>
  <c r="BE176"/>
  <c r="BE181"/>
  <c r="BE199"/>
  <c r="J32"/>
  <c r="AW55" i="1" s="1"/>
  <c r="F35" i="2"/>
  <c r="BD55" i="1" s="1"/>
  <c r="BD54" s="1"/>
  <c r="W33" s="1"/>
  <c r="F34" i="2"/>
  <c r="BC55" i="1" s="1"/>
  <c r="BC54" s="1"/>
  <c r="AY54" s="1"/>
  <c r="F32" i="2"/>
  <c r="BA55" i="1" s="1"/>
  <c r="BA54" s="1"/>
  <c r="W30" s="1"/>
  <c r="F33" i="2"/>
  <c r="BB55" i="1" s="1"/>
  <c r="BB54" s="1"/>
  <c r="AX54" s="1"/>
  <c r="BK81" i="2" l="1"/>
  <c r="J81" s="1"/>
  <c r="J56" s="1"/>
  <c r="BK223"/>
  <c r="J223"/>
  <c r="J60" s="1"/>
  <c r="AW54" i="1"/>
  <c r="AK30" s="1"/>
  <c r="W32"/>
  <c r="W31"/>
  <c r="F31" i="2"/>
  <c r="AZ55" i="1" s="1"/>
  <c r="AZ54" s="1"/>
  <c r="W29" s="1"/>
  <c r="J31" i="2"/>
  <c r="AV55" i="1" s="1"/>
  <c r="AT55" s="1"/>
  <c r="BK80" i="2" l="1"/>
  <c r="J80" s="1"/>
  <c r="J28" s="1"/>
  <c r="AG55" i="1" s="1"/>
  <c r="AN55" s="1"/>
  <c r="AV54"/>
  <c r="AK29" s="1"/>
  <c r="J55" i="2" l="1"/>
  <c r="J37"/>
  <c r="AT54" i="1"/>
  <c r="AG54"/>
  <c r="AK26"/>
  <c r="AK35" s="1"/>
  <c r="AN54" l="1"/>
</calcChain>
</file>

<file path=xl/sharedStrings.xml><?xml version="1.0" encoding="utf-8"?>
<sst xmlns="http://schemas.openxmlformats.org/spreadsheetml/2006/main" count="1572" uniqueCount="410">
  <si>
    <t>Export Komplet</t>
  </si>
  <si>
    <t>VZ</t>
  </si>
  <si>
    <t>2.0</t>
  </si>
  <si>
    <t>ZAMOK</t>
  </si>
  <si>
    <t>False</t>
  </si>
  <si>
    <t>{a5d7f92c-e763-4e5e-b3f6-24d5e50847fe}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</si>
  <si>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</si>
  <si>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</si>
  <si>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</si>
  <si>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</si>
  <si>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</si>
  <si>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</si>
  <si>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</si>
  <si>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</si>
  <si>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26_P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</si>
  <si>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</si>
  <si>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</si>
  <si>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REVITALIZACE ZELENĚ AREÁLU NEMOCNICE V HAVÍŘOVĚ</t>
  </si>
  <si>
    <t>KSO:</t>
  </si>
  <si>
    <t>823</t>
  </si>
  <si>
    <t>CC-CZ:</t>
  </si>
  <si>
    <t/>
  </si>
  <si>
    <t>Místo:</t>
  </si>
  <si>
    <t>Havířov</t>
  </si>
  <si>
    <t>Datum:</t>
  </si>
  <si>
    <t>11. 1. 2026</t>
  </si>
  <si>
    <t>CZ-CPV:</t>
  </si>
  <si>
    <t>45000000-7</t>
  </si>
  <si>
    <t>Zadavatel:</t>
  </si>
  <si>
    <t>IČ:</t>
  </si>
  <si>
    <t>00844896</t>
  </si>
  <si>
    <t>Nemocnice Havířov, p.o.</t>
  </si>
  <si>
    <t>DIČ:</t>
  </si>
  <si>
    <t>Účastník:</t>
  </si>
  <si>
    <t>Vyplň údaj</t>
  </si>
  <si>
    <t>Projektant:</t>
  </si>
  <si>
    <t>70327041</t>
  </si>
  <si>
    <t>Ing. Gabriela Pešková</t>
  </si>
  <si>
    <t>True</t>
  </si>
  <si>
    <t>1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</si>
  <si>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</si>
  <si>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</si>
  <si>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</si>
  <si>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</si>
  <si>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</si>
  <si>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</si>
  <si>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</si>
  <si>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</si>
  <si>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</si>
  <si>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</si>
  <si>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</si>
  <si>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</si>
  <si>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</si>
  <si>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</si>
  <si>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</si>
  <si>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</si>
  <si>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</si>
  <si>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</si>
  <si>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</si>
  <si>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</si>
  <si>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</si>
  <si>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</si>
  <si>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</si>
  <si>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</si>
  <si>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</si>
  <si>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</si>
  <si>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</si>
  <si>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</si>
  <si>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</si>
  <si>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</si>
  <si>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</si>
  <si>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</si>
  <si>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</si>
  <si>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</si>
  <si>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</si>
  <si>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</si>
  <si>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</si>
  <si>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</si>
  <si>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</si>
  <si>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</si>
  <si>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</si>
  <si>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</si>
  <si>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</si>
  <si>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</si>
  <si>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</si>
  <si>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</si>
  <si>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</si>
  <si>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</si>
  <si>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</si>
  <si>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</si>
  <si>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</si>
  <si>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</si>
  <si>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</si>
  <si>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</si>
  <si>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</si>
  <si>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</si>
  <si>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</si>
  <si>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</si>
  <si>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</si>
  <si>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</si>
  <si>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</si>
  <si>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</si>
  <si>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</si>
  <si>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</si>
  <si>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</si>
  <si>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</si>
  <si>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</si>
  <si>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</si>
  <si>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</si>
  <si>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</si>
  <si>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</si>
  <si>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</si>
  <si>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</si>
  <si>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</si>
  <si>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</si>
  <si>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111111321</t>
  </si>
  <si>
    <t>Odstranění ruderálního porostu z plochy přes 100 do 500 m2 v rovině nebo na svahu do 1:5</t>
  </si>
  <si>
    <t>m2</t>
  </si>
  <si>
    <t>4</t>
  </si>
  <si>
    <t>296483297</t>
  </si>
  <si>
    <t>Online PSC</t>
  </si>
  <si>
    <t>https://podminky.urs.cz/item/CS_URS_2026_01/111111321</t>
  </si>
  <si>
    <t>VV</t>
  </si>
  <si>
    <t>"viz TZ oddíl 1.3" 150</t>
  </si>
  <si>
    <t>111212351</t>
  </si>
  <si>
    <t>Odstranění nevhodných dřevin průměru kmene do 100 mm výšky přes 1 m s odstraněním pařezu do 100 m2 v rovině nebo na svahu do 1:5</t>
  </si>
  <si>
    <t>490258089</t>
  </si>
  <si>
    <t>https://podminky.urs.cz/item/CS_URS_2026_01/111212351</t>
  </si>
  <si>
    <t>"viz TZ oddíl 1.2. tabulka plochy P6 a P12" 78+24</t>
  </si>
  <si>
    <t>3</t>
  </si>
  <si>
    <t>111212355</t>
  </si>
  <si>
    <t>Odstranění nevhodných dřevin průměru kmene do 100 mm výšky přes 1 m s odstraněním pařezu přes 100 do 500 m2 v rovině nebo na svahu do 1:5</t>
  </si>
  <si>
    <t>-1333566299</t>
  </si>
  <si>
    <t>https://podminky.urs.cz/item/CS_URS_2026_01/111212355</t>
  </si>
  <si>
    <t>"viz TZ oddíl 1.2. tabulka, plocha P3, P4, P7-P11" 150+107+180+160+500</t>
  </si>
  <si>
    <t>1112124R</t>
  </si>
  <si>
    <t>Příplatek za ztížené podmínky - odstranění dřevin vrostených do pletivového plotu</t>
  </si>
  <si>
    <t>m</t>
  </si>
  <si>
    <t>-768856061</t>
  </si>
  <si>
    <t>5</t>
  </si>
  <si>
    <t>112151012</t>
  </si>
  <si>
    <t>Pokácení stromu volné v celku s odřezáním kmene a s odvětvením průměru kmene přes 200 do 300 mm</t>
  </si>
  <si>
    <t>kus</t>
  </si>
  <si>
    <t>1531817482</t>
  </si>
  <si>
    <t>https://podminky.urs.cz/item/CS_URS_2026_01/112151012</t>
  </si>
  <si>
    <t>"viz TZ oddíl 1.1. tabulka" 1</t>
  </si>
  <si>
    <t>6</t>
  </si>
  <si>
    <t>112151013</t>
  </si>
  <si>
    <t>Pokácení stromu volné v celku s odřezáním kmene a s odvětvením průměru kmene přes 300 do 400 mm</t>
  </si>
  <si>
    <t>922632841</t>
  </si>
  <si>
    <t>https://podminky.urs.cz/item/CS_URS_2026_01/112151013</t>
  </si>
  <si>
    <t>"viz TZ oddíl 1.1. tabulka" 4</t>
  </si>
  <si>
    <t>7</t>
  </si>
  <si>
    <t>112151354</t>
  </si>
  <si>
    <t>Pokácení stromu postupné se spouštěním částí kmene a koruny o průměru na řezné ploše pařezu přes 400 do 500 mm</t>
  </si>
  <si>
    <t>-1595923122</t>
  </si>
  <si>
    <t>https://podminky.urs.cz/item/CS_URS_2026_01/112151354</t>
  </si>
  <si>
    <t>"viz TZ oddíl 1.1. tabulka" 2</t>
  </si>
  <si>
    <t>8</t>
  </si>
  <si>
    <t>112151355</t>
  </si>
  <si>
    <t>Pokácení stromu postupné se spouštěním částí kmene a koruny o průměru na řezné ploše pařezu přes 500 do 600 mm</t>
  </si>
  <si>
    <t>-1029353612</t>
  </si>
  <si>
    <t>https://podminky.urs.cz/item/CS_URS_2026_01/112151355</t>
  </si>
  <si>
    <t>9</t>
  </si>
  <si>
    <t>112151356</t>
  </si>
  <si>
    <t>Pokácení stromu postupné se spouštěním částí kmene a koruny o průměru na řezné ploše pařezu přes 600 do 700 mm</t>
  </si>
  <si>
    <t>-1029922893</t>
  </si>
  <si>
    <t>https://podminky.urs.cz/item/CS_URS_2026_01/112151356</t>
  </si>
  <si>
    <t>10</t>
  </si>
  <si>
    <t>112151360</t>
  </si>
  <si>
    <t>Pokácení stromu postupné se spouštěním částí kmene a koruny o průměru na řezné ploše pařezu přes 1000 do 1100 mm</t>
  </si>
  <si>
    <t>-836395918</t>
  </si>
  <si>
    <t>https://podminky.urs.cz/item/CS_URS_2026_01/112151360</t>
  </si>
  <si>
    <t>11</t>
  </si>
  <si>
    <t>112154R</t>
  </si>
  <si>
    <t>Rozřezání pokácených stromů na d.1m (likvidaci zajistí investor)</t>
  </si>
  <si>
    <t>ks</t>
  </si>
  <si>
    <t>-1385763349</t>
  </si>
  <si>
    <t>P</t>
  </si>
  <si>
    <t>Poznámka k položce:_x000D_
odvětvení zahrnuto v položkách kácení</t>
  </si>
  <si>
    <t>112155R</t>
  </si>
  <si>
    <t>Štěpkování dřevní hmoty s uložením na hromadu pro další využití</t>
  </si>
  <si>
    <t>m3</t>
  </si>
  <si>
    <t>-128383478</t>
  </si>
  <si>
    <t>Poznámka k položce:_x000D_
množství je určeno objemem hotové štěpky</t>
  </si>
  <si>
    <t>"viz TZ oddíl 3"</t>
  </si>
  <si>
    <t>"množství štěpky z kácení" 0,99</t>
  </si>
  <si>
    <t>"množství štěpky z ošetření stromů" 0,36</t>
  </si>
  <si>
    <t>"množství štěpky z odstraňovaných porostů" 90</t>
  </si>
  <si>
    <t>"množství štěpky z ošetření keřů" 5,3</t>
  </si>
  <si>
    <t>Součet</t>
  </si>
  <si>
    <t>13</t>
  </si>
  <si>
    <t>112251211</t>
  </si>
  <si>
    <t>Odstranění pařezu odfrézováním nebo odvrtáním hloubky do 200 mm v rovině nebo na svahu do 1:5</t>
  </si>
  <si>
    <t>-755927277</t>
  </si>
  <si>
    <t>https://podminky.urs.cz/item/CS_URS_2026_01/112251211</t>
  </si>
  <si>
    <t>"viz TZ oddíl 1.1." 3,45</t>
  </si>
  <si>
    <t>14</t>
  </si>
  <si>
    <t>122911111</t>
  </si>
  <si>
    <t>Odstranění vyfrézované dřevní hmoty hloubky do 200 mm v rovině nebo na svahu do 1:5</t>
  </si>
  <si>
    <t>1984819491</t>
  </si>
  <si>
    <t>https://podminky.urs.cz/item/CS_URS_2026_01/122911111</t>
  </si>
  <si>
    <t>15</t>
  </si>
  <si>
    <t>174111111</t>
  </si>
  <si>
    <t>Zásyp jam po vyfrézovaných pařezech hloubky do 200 mm v rovině nebo na svahu do 1:5</t>
  </si>
  <si>
    <t>493091213</t>
  </si>
  <si>
    <t>https://podminky.urs.cz/item/CS_URS_2026_01/174111111</t>
  </si>
  <si>
    <t>16</t>
  </si>
  <si>
    <t>183403112</t>
  </si>
  <si>
    <t>Obdělání půdy oráním hl. přes 100 do 200 mm v rovině nebo na svahu do 1:5</t>
  </si>
  <si>
    <t>-2137745172</t>
  </si>
  <si>
    <t>https://podminky.urs.cz/item/CS_URS_2026_01/183403112</t>
  </si>
  <si>
    <t>"viz TZ oddíl 1.3 likvidace ruderálních porostů" 150</t>
  </si>
  <si>
    <t>17</t>
  </si>
  <si>
    <t>183403114</t>
  </si>
  <si>
    <t>Obdělání půdy kultivátorováním v rovině nebo na svahu do 1:5</t>
  </si>
  <si>
    <t>-586029961</t>
  </si>
  <si>
    <t>https://podminky.urs.cz/item/CS_URS_2026_01/183403114</t>
  </si>
  <si>
    <t>18</t>
  </si>
  <si>
    <t>182303111</t>
  </si>
  <si>
    <t>Doplnění zeminy nebo substrátu na travnatých plochách tloušťky do 50 mm v rovině nebo na svahu do 1:5</t>
  </si>
  <si>
    <t>-365429282</t>
  </si>
  <si>
    <t>https://podminky.urs.cz/item/CS_URS_2026_01/182303111</t>
  </si>
  <si>
    <t>"viz TZ oddíl 1.2. mimo plochu P11" 150+107+78+180+24</t>
  </si>
  <si>
    <t>19</t>
  </si>
  <si>
    <t>182303112</t>
  </si>
  <si>
    <t>Doplnění zeminy nebo substrátu na travnatých plochách tloušťky do 50 mm na svahu přes 1:5 do 1:2</t>
  </si>
  <si>
    <t>1852119509</t>
  </si>
  <si>
    <t>https://podminky.urs.cz/item/CS_URS_2026_01/182303112</t>
  </si>
  <si>
    <t>"viz TZ oddíl 1.2. mimo plochu P11" 160</t>
  </si>
  <si>
    <t>20</t>
  </si>
  <si>
    <t>M</t>
  </si>
  <si>
    <t>10364101</t>
  </si>
  <si>
    <t>zemina pro terénní úpravy - ornice</t>
  </si>
  <si>
    <t>t</t>
  </si>
  <si>
    <t>645042349</t>
  </si>
  <si>
    <t>"viz TZ oddíl 1.1." 3,45*0,2*1,2</t>
  </si>
  <si>
    <t>"viz TZ oddíl 1.2. mimo plochu P11" (150+107+78+180+160+24)*0,05*1,2</t>
  </si>
  <si>
    <t>183402121</t>
  </si>
  <si>
    <t>Rozrušení půdy na hloubku přes 50 do 150 mm souvislé plochy do 500 m2 v rovině nebo na svahu do 1:5</t>
  </si>
  <si>
    <t>-1804798335</t>
  </si>
  <si>
    <t>https://podminky.urs.cz/item/CS_URS_2026_01/183402121</t>
  </si>
  <si>
    <t>"viz TZ oddíl 4 Založení travino- bylinných porostů, strojně" 385</t>
  </si>
  <si>
    <t>22</t>
  </si>
  <si>
    <t>183403113</t>
  </si>
  <si>
    <t>Obdělání půdy frézováním v rovině nebo na svahu do 1:5</t>
  </si>
  <si>
    <t>-149377368</t>
  </si>
  <si>
    <t>https://podminky.urs.cz/item/CS_URS_2026_01/183403113</t>
  </si>
  <si>
    <t>23</t>
  </si>
  <si>
    <t>183403152</t>
  </si>
  <si>
    <t>Obdělání půdy vláčením v rovině nebo na svahu do 1:5</t>
  </si>
  <si>
    <t>-1715711471</t>
  </si>
  <si>
    <t>https://podminky.urs.cz/item/CS_URS_2026_01/183403152</t>
  </si>
  <si>
    <t>24</t>
  </si>
  <si>
    <t>183403111</t>
  </si>
  <si>
    <t>Obdělání půdy nakopáním hl. přes 50 do 100 mm v rovině nebo na svahu do 1:5</t>
  </si>
  <si>
    <t>1208687356</t>
  </si>
  <si>
    <t>https://podminky.urs.cz/item/CS_URS_2026_01/183403111</t>
  </si>
  <si>
    <t>"viz TZ oddíl 4 Založení travino- bylinných porostů, kořenový prostor stáv.dřevin" 324</t>
  </si>
  <si>
    <t>25</t>
  </si>
  <si>
    <t>183403153</t>
  </si>
  <si>
    <t>Obdělání půdy hrabáním v rovině nebo na svahu do 1:5</t>
  </si>
  <si>
    <t>-1154446113</t>
  </si>
  <si>
    <t>https://podminky.urs.cz/item/CS_URS_2026_01/183403153</t>
  </si>
  <si>
    <t>"viz TZ oddíl 4 Založení travino- bylinných porostů, ručně" 324</t>
  </si>
  <si>
    <t>26</t>
  </si>
  <si>
    <t>183403211</t>
  </si>
  <si>
    <t>Obdělání půdy nakopáním hl. přes 50 do 100 mm na svahu přes 1:5 do 1:2</t>
  </si>
  <si>
    <t>393851308</t>
  </si>
  <si>
    <t>https://podminky.urs.cz/item/CS_URS_2026_01/183403211</t>
  </si>
  <si>
    <t>"viz TZ oddíl 4 Založení travino- bylinných porostů, svah" 160</t>
  </si>
  <si>
    <t>27</t>
  </si>
  <si>
    <t>183403253</t>
  </si>
  <si>
    <t>Obdělání půdy hrabáním na svahu přes 1:5 do 1:2</t>
  </si>
  <si>
    <t>-61925848</t>
  </si>
  <si>
    <t>https://podminky.urs.cz/item/CS_URS_2026_01/183403253</t>
  </si>
  <si>
    <t>"viz TZ oddíl 4 Založení travino- bylinných porostů, ručně" 160</t>
  </si>
  <si>
    <t>28</t>
  </si>
  <si>
    <t>181411121</t>
  </si>
  <si>
    <t>Založení trávníku na půdě předem připravené plochy do 1000 m2 výsevem včetně utažení lučního v rovině nebo na svahu do 1:5</t>
  </si>
  <si>
    <t>-1585271693</t>
  </si>
  <si>
    <t>https://podminky.urs.cz/item/CS_URS_2026_01/181411121</t>
  </si>
  <si>
    <t>"viz TZ oddíl 4 Založení travino- bylinných porostů, v kořenovém prostoru stáv.stromů" 324</t>
  </si>
  <si>
    <t>29</t>
  </si>
  <si>
    <t>005SC01</t>
  </si>
  <si>
    <t>osivo Planta naturalis Květnatý podrost do stínu</t>
  </si>
  <si>
    <t>kg</t>
  </si>
  <si>
    <t>321770179</t>
  </si>
  <si>
    <t>Poznámka k položce:_x000D_
2g/m2</t>
  </si>
  <si>
    <t>30</t>
  </si>
  <si>
    <t>181411122</t>
  </si>
  <si>
    <t>Založení trávníku na půdě předem připravené plochy do 1000 m2 výsevem včetně utažení lučního na svahu přes 1:5 do 1:2</t>
  </si>
  <si>
    <t>-1511677670</t>
  </si>
  <si>
    <t>https://podminky.urs.cz/item/CS_URS_2026_01/181411122</t>
  </si>
  <si>
    <t>"viz TZ oddíl 4 Založení travino- bylinných porostů, ve svahu" 160</t>
  </si>
  <si>
    <t>31</t>
  </si>
  <si>
    <t>005SC04</t>
  </si>
  <si>
    <t>osivo směs Rožnovská travní krajinná-svahová</t>
  </si>
  <si>
    <t>-2017408437</t>
  </si>
  <si>
    <t>Poznámka k položce:_x000D_
25g/m2</t>
  </si>
  <si>
    <t>32</t>
  </si>
  <si>
    <t>181451311</t>
  </si>
  <si>
    <t>Založení trávníku strojně výsevem včetně utažení na ploše v rovině nebo na svahu do 1:5</t>
  </si>
  <si>
    <t>2029388223</t>
  </si>
  <si>
    <t>https://podminky.urs.cz/item/CS_URS_2026_01/181451311</t>
  </si>
  <si>
    <t>"viz TZ oddíl 4 Založení travino- bylinných porostů, strojně" 107+278</t>
  </si>
  <si>
    <t>33</t>
  </si>
  <si>
    <t>005SC02</t>
  </si>
  <si>
    <t xml:space="preserve">osivo Planta naturalis Mezofytní louka - květnatá </t>
  </si>
  <si>
    <t>-560333268</t>
  </si>
  <si>
    <t>34</t>
  </si>
  <si>
    <t>005SC03</t>
  </si>
  <si>
    <t xml:space="preserve">osivo Planta naturalis Mezofytní louka - travnatá </t>
  </si>
  <si>
    <t>1962016762</t>
  </si>
  <si>
    <t>35</t>
  </si>
  <si>
    <t>184813511</t>
  </si>
  <si>
    <t>Chemické odplevelení půdy před založením kultury, trávníku nebo zpevněných ploch ručně o jakékoli výměře postřikem na široko v rovině nebo na svahu do 1:5</t>
  </si>
  <si>
    <t>-1761674399</t>
  </si>
  <si>
    <t>https://podminky.urs.cz/item/CS_URS_2026_01/184813511</t>
  </si>
  <si>
    <t>"viz TZ oddíl 4 Založení travino- bylinných porostů, 2x" 324*2</t>
  </si>
  <si>
    <t>36</t>
  </si>
  <si>
    <t>184813512</t>
  </si>
  <si>
    <t>Chemické odplevelení půdy před založením kultury, trávníku nebo zpevněných ploch ručně o jakékoli výměře postřikem na široko na svahu přes 1:5 do 1:2</t>
  </si>
  <si>
    <t>1900936067</t>
  </si>
  <si>
    <t>https://podminky.urs.cz/item/CS_URS_2026_01/184813512</t>
  </si>
  <si>
    <t>"viz TZ oddíl 4 Založení travino- bylinných porostů, 2x" 160*2</t>
  </si>
  <si>
    <t>37</t>
  </si>
  <si>
    <t>184853511</t>
  </si>
  <si>
    <t>Chemické odplevelení půdy před založením kultury, trávníku nebo zpevněných ploch strojně o výměře jednotlivě přes 20 m2 postřikem na široko v rovině nebo na svahu do 1:5</t>
  </si>
  <si>
    <t>1474391106</t>
  </si>
  <si>
    <t>https://podminky.urs.cz/item/CS_URS_2026_01/184853511</t>
  </si>
  <si>
    <t>"viz TZ oddíl 1.3. Likvidace ruderálních porostů" 150</t>
  </si>
  <si>
    <t>"viz TZ oddíl 4 Založení travino- bylinných porostů, 2x" (107+278)*2</t>
  </si>
  <si>
    <t>38</t>
  </si>
  <si>
    <t>1848050R</t>
  </si>
  <si>
    <t>Řez zmlazovací - keře, s naložením dřevní hmoty, odvozem do 20km a se složením</t>
  </si>
  <si>
    <t>1930360901</t>
  </si>
  <si>
    <t>"viz TZ oddíl 2.2." 70</t>
  </si>
  <si>
    <t>39</t>
  </si>
  <si>
    <t>184852236</t>
  </si>
  <si>
    <t>Řez stromů prováděný lezeckou technikou zdravotní (S-RZ), plocha koruny stromu přes 90 do 120 m2</t>
  </si>
  <si>
    <t>132199812</t>
  </si>
  <si>
    <t>https://podminky.urs.cz/item/CS_URS_2026_01/184852236</t>
  </si>
  <si>
    <t>"viz TZ oddíl 2.1." 1</t>
  </si>
  <si>
    <t>40</t>
  </si>
  <si>
    <t>184852239</t>
  </si>
  <si>
    <t>Řez stromů prováděný lezeckou technikou zdravotní (S-RZ), plocha koruny stromu přes 180 do 210 m2</t>
  </si>
  <si>
    <t>547852591</t>
  </si>
  <si>
    <t>https://podminky.urs.cz/item/CS_URS_2026_01/184852239</t>
  </si>
  <si>
    <t>41</t>
  </si>
  <si>
    <t>184852243</t>
  </si>
  <si>
    <t>Řez stromů prováděný lezeckou technikou zdravotní (S-RZ), plocha koruny stromu přes 270 do 300 m2</t>
  </si>
  <si>
    <t>651930838</t>
  </si>
  <si>
    <t>https://podminky.urs.cz/item/CS_URS_2026_01/184852243</t>
  </si>
  <si>
    <t>"viz TZ oddíl 2.1." 2</t>
  </si>
  <si>
    <t>42</t>
  </si>
  <si>
    <t>185803111</t>
  </si>
  <si>
    <t>Ošetření trávníku jednorázové v rovině nebo na svahu do 1:5</t>
  </si>
  <si>
    <t>974723703</t>
  </si>
  <si>
    <t>https://podminky.urs.cz/item/CS_URS_2026_01/185803111</t>
  </si>
  <si>
    <t>Poznámka k položce:_x000D_
první seč zahrnuta v položce založení trávníku</t>
  </si>
  <si>
    <t>"viz TZ oddíl 4 Založení travino- bylinných porostů, 2-3x seč" 385*3+324*2</t>
  </si>
  <si>
    <t>43</t>
  </si>
  <si>
    <t>185803112</t>
  </si>
  <si>
    <t>Ošetření trávníku jednorázové na svahu přes 1:5 do 1:2</t>
  </si>
  <si>
    <t>704189869</t>
  </si>
  <si>
    <t>https://podminky.urs.cz/item/CS_URS_2026_01/185803112</t>
  </si>
  <si>
    <t>"viz TZ oddíl 4 Založení travino- bylinných porostů, 3x seč" 160*3</t>
  </si>
  <si>
    <t>44</t>
  </si>
  <si>
    <t>185804312</t>
  </si>
  <si>
    <t>Zalití rostlin vodou plochy záhonů jednotlivě přes 20 m2</t>
  </si>
  <si>
    <t>-1993490543</t>
  </si>
  <si>
    <t>https://podminky.urs.cz/item/CS_URS_2026_01/185804312</t>
  </si>
  <si>
    <t>"travino- bylinné porosty, 15l/m2, 10x" 869*15*0,001*10</t>
  </si>
  <si>
    <t>45</t>
  </si>
  <si>
    <t>185851121</t>
  </si>
  <si>
    <t>Dovoz vody pro zálivku rostlin na vzdálenost do 1000 m</t>
  </si>
  <si>
    <t>1899230122</t>
  </si>
  <si>
    <t>https://podminky.urs.cz/item/CS_URS_2026_01/185851121</t>
  </si>
  <si>
    <t>997</t>
  </si>
  <si>
    <t>Doprava suti a vybouraných hmot</t>
  </si>
  <si>
    <t>46</t>
  </si>
  <si>
    <t>9970138R</t>
  </si>
  <si>
    <t>Poplatek za biologicky rozložitelný odpad zatříděný do Katalogu odpadů pod kódem 20 02 01</t>
  </si>
  <si>
    <t>218611477</t>
  </si>
  <si>
    <t>998</t>
  </si>
  <si>
    <t>Přesun hmot</t>
  </si>
  <si>
    <t>47</t>
  </si>
  <si>
    <t>998231311</t>
  </si>
  <si>
    <t>Přesun hmot pro sadovnické a krajinářské úpravy strojně dopravní vzdálenost do 5000 m</t>
  </si>
  <si>
    <t>512489905</t>
  </si>
  <si>
    <t>https://podminky.urs.cz/item/CS_URS_2026_01/998231311</t>
  </si>
  <si>
    <t>VRN</t>
  </si>
  <si>
    <t>Vedlejší rozpočtové náklady</t>
  </si>
  <si>
    <t>VRN3</t>
  </si>
  <si>
    <t>Zařízení staveniště</t>
  </si>
  <si>
    <t>48</t>
  </si>
  <si>
    <t>030001000</t>
  </si>
  <si>
    <t>Kč</t>
  </si>
  <si>
    <t>1024</t>
  </si>
  <si>
    <t>935321390</t>
  </si>
  <si>
    <t>https://podminky.urs.cz/item/CS_URS_2026_01/030001000</t>
  </si>
  <si>
    <t>Poznámka k položce:_x000D_
Náklady na zařízení staveniště zahrnují:_x000D_
související (přípravné) práce,_x000D_
vybavení staveniště,_x000D_
připojení na inženýrské sítě včetně nákladů na energie,_x000D_
zabezpečení staveniště,_x000D_
pronájem ploch, objektů,_x000D_
zrušení zařízení staveniště</t>
  </si>
  <si>
    <t>VRN7</t>
  </si>
  <si>
    <t>Provozní vlivy</t>
  </si>
  <si>
    <t>49</t>
  </si>
  <si>
    <t>070001000</t>
  </si>
  <si>
    <t>1253185296</t>
  </si>
  <si>
    <t>https://podminky.urs.cz/item/CS_URS_2026_01/070001000</t>
  </si>
  <si>
    <t>Poznámka k položce:_x000D_
provoz investora, příp. třetích osob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</si>
</sst>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6_01/112151356" TargetMode="External"/><Relationship Id="rId13" Type="http://schemas.openxmlformats.org/officeDocument/2006/relationships/hyperlink" Target="https://podminky.urs.cz/item/CS_URS_2026_01/183403112" TargetMode="External"/><Relationship Id="rId18" Type="http://schemas.openxmlformats.org/officeDocument/2006/relationships/hyperlink" Target="https://podminky.urs.cz/item/CS_URS_2026_01/183403113" TargetMode="External"/><Relationship Id="rId26" Type="http://schemas.openxmlformats.org/officeDocument/2006/relationships/hyperlink" Target="https://podminky.urs.cz/item/CS_URS_2026_01/181451311" TargetMode="External"/><Relationship Id="rId39" Type="http://schemas.openxmlformats.org/officeDocument/2006/relationships/hyperlink" Target="https://podminky.urs.cz/item/CS_URS_2026_01/070001000" TargetMode="External"/><Relationship Id="rId3" Type="http://schemas.openxmlformats.org/officeDocument/2006/relationships/hyperlink" Target="https://podminky.urs.cz/item/CS_URS_2026_01/111212355" TargetMode="External"/><Relationship Id="rId21" Type="http://schemas.openxmlformats.org/officeDocument/2006/relationships/hyperlink" Target="https://podminky.urs.cz/item/CS_URS_2026_01/183403153" TargetMode="External"/><Relationship Id="rId34" Type="http://schemas.openxmlformats.org/officeDocument/2006/relationships/hyperlink" Target="https://podminky.urs.cz/item/CS_URS_2026_01/185803112" TargetMode="External"/><Relationship Id="rId7" Type="http://schemas.openxmlformats.org/officeDocument/2006/relationships/hyperlink" Target="https://podminky.urs.cz/item/CS_URS_2026_01/112151355" TargetMode="External"/><Relationship Id="rId12" Type="http://schemas.openxmlformats.org/officeDocument/2006/relationships/hyperlink" Target="https://podminky.urs.cz/item/CS_URS_2026_01/174111111" TargetMode="External"/><Relationship Id="rId17" Type="http://schemas.openxmlformats.org/officeDocument/2006/relationships/hyperlink" Target="https://podminky.urs.cz/item/CS_URS_2026_01/183402121" TargetMode="External"/><Relationship Id="rId25" Type="http://schemas.openxmlformats.org/officeDocument/2006/relationships/hyperlink" Target="https://podminky.urs.cz/item/CS_URS_2026_01/181411122" TargetMode="External"/><Relationship Id="rId33" Type="http://schemas.openxmlformats.org/officeDocument/2006/relationships/hyperlink" Target="https://podminky.urs.cz/item/CS_URS_2026_01/185803111" TargetMode="External"/><Relationship Id="rId38" Type="http://schemas.openxmlformats.org/officeDocument/2006/relationships/hyperlink" Target="https://podminky.urs.cz/item/CS_URS_2026_01/030001000" TargetMode="External"/><Relationship Id="rId2" Type="http://schemas.openxmlformats.org/officeDocument/2006/relationships/hyperlink" Target="https://podminky.urs.cz/item/CS_URS_2026_01/111212351" TargetMode="External"/><Relationship Id="rId16" Type="http://schemas.openxmlformats.org/officeDocument/2006/relationships/hyperlink" Target="https://podminky.urs.cz/item/CS_URS_2026_01/182303112" TargetMode="External"/><Relationship Id="rId20" Type="http://schemas.openxmlformats.org/officeDocument/2006/relationships/hyperlink" Target="https://podminky.urs.cz/item/CS_URS_2026_01/183403111" TargetMode="External"/><Relationship Id="rId29" Type="http://schemas.openxmlformats.org/officeDocument/2006/relationships/hyperlink" Target="https://podminky.urs.cz/item/CS_URS_2026_01/184853511" TargetMode="External"/><Relationship Id="rId1" Type="http://schemas.openxmlformats.org/officeDocument/2006/relationships/hyperlink" Target="https://podminky.urs.cz/item/CS_URS_2026_01/111111321" TargetMode="External"/><Relationship Id="rId6" Type="http://schemas.openxmlformats.org/officeDocument/2006/relationships/hyperlink" Target="https://podminky.urs.cz/item/CS_URS_2026_01/112151354" TargetMode="External"/><Relationship Id="rId11" Type="http://schemas.openxmlformats.org/officeDocument/2006/relationships/hyperlink" Target="https://podminky.urs.cz/item/CS_URS_2026_01/122911111" TargetMode="External"/><Relationship Id="rId24" Type="http://schemas.openxmlformats.org/officeDocument/2006/relationships/hyperlink" Target="https://podminky.urs.cz/item/CS_URS_2026_01/181411121" TargetMode="External"/><Relationship Id="rId32" Type="http://schemas.openxmlformats.org/officeDocument/2006/relationships/hyperlink" Target="https://podminky.urs.cz/item/CS_URS_2026_01/184852243" TargetMode="External"/><Relationship Id="rId37" Type="http://schemas.openxmlformats.org/officeDocument/2006/relationships/hyperlink" Target="https://podminky.urs.cz/item/CS_URS_2026_01/998231311" TargetMode="External"/><Relationship Id="rId40" Type="http://schemas.openxmlformats.org/officeDocument/2006/relationships/drawing" Target="../drawings/drawing2.xml"/><Relationship Id="rId5" Type="http://schemas.openxmlformats.org/officeDocument/2006/relationships/hyperlink" Target="https://podminky.urs.cz/item/CS_URS_2026_01/112151013" TargetMode="External"/><Relationship Id="rId15" Type="http://schemas.openxmlformats.org/officeDocument/2006/relationships/hyperlink" Target="https://podminky.urs.cz/item/CS_URS_2026_01/182303111" TargetMode="External"/><Relationship Id="rId23" Type="http://schemas.openxmlformats.org/officeDocument/2006/relationships/hyperlink" Target="https://podminky.urs.cz/item/CS_URS_2026_01/183403253" TargetMode="External"/><Relationship Id="rId28" Type="http://schemas.openxmlformats.org/officeDocument/2006/relationships/hyperlink" Target="https://podminky.urs.cz/item/CS_URS_2026_01/184813512" TargetMode="External"/><Relationship Id="rId36" Type="http://schemas.openxmlformats.org/officeDocument/2006/relationships/hyperlink" Target="https://podminky.urs.cz/item/CS_URS_2026_01/185851121" TargetMode="External"/><Relationship Id="rId10" Type="http://schemas.openxmlformats.org/officeDocument/2006/relationships/hyperlink" Target="https://podminky.urs.cz/item/CS_URS_2026_01/112251211" TargetMode="External"/><Relationship Id="rId19" Type="http://schemas.openxmlformats.org/officeDocument/2006/relationships/hyperlink" Target="https://podminky.urs.cz/item/CS_URS_2026_01/183403152" TargetMode="External"/><Relationship Id="rId31" Type="http://schemas.openxmlformats.org/officeDocument/2006/relationships/hyperlink" Target="https://podminky.urs.cz/item/CS_URS_2026_01/184852239" TargetMode="External"/><Relationship Id="rId4" Type="http://schemas.openxmlformats.org/officeDocument/2006/relationships/hyperlink" Target="https://podminky.urs.cz/item/CS_URS_2026_01/112151012" TargetMode="External"/><Relationship Id="rId9" Type="http://schemas.openxmlformats.org/officeDocument/2006/relationships/hyperlink" Target="https://podminky.urs.cz/item/CS_URS_2026_01/112151360" TargetMode="External"/><Relationship Id="rId14" Type="http://schemas.openxmlformats.org/officeDocument/2006/relationships/hyperlink" Target="https://podminky.urs.cz/item/CS_URS_2026_01/183403114" TargetMode="External"/><Relationship Id="rId22" Type="http://schemas.openxmlformats.org/officeDocument/2006/relationships/hyperlink" Target="https://podminky.urs.cz/item/CS_URS_2026_01/183403211" TargetMode="External"/><Relationship Id="rId27" Type="http://schemas.openxmlformats.org/officeDocument/2006/relationships/hyperlink" Target="https://podminky.urs.cz/item/CS_URS_2026_01/184813511" TargetMode="External"/><Relationship Id="rId30" Type="http://schemas.openxmlformats.org/officeDocument/2006/relationships/hyperlink" Target="https://podminky.urs.cz/item/CS_URS_2026_01/184852236" TargetMode="External"/><Relationship Id="rId35" Type="http://schemas.openxmlformats.org/officeDocument/2006/relationships/hyperlink" Target="https://podminky.urs.cz/item/CS_URS_2026_01/1858043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3" t="s">
        <v>14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2"/>
      <c r="AQ5" s="22"/>
      <c r="AR5" s="20"/>
      <c r="BE5" s="240" t="s">
        <v>15</v>
      </c>
      <c r="BS5" s="17" t="s">
        <v>6</v>
      </c>
    </row>
    <row r="6" spans="1:74" s="1" customFormat="1" ht="37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5" t="s">
        <v>17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2"/>
      <c r="AQ6" s="22"/>
      <c r="AR6" s="20"/>
      <c r="BE6" s="24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41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41"/>
      <c r="BS8" s="17" t="s">
        <v>6</v>
      </c>
    </row>
    <row r="9" spans="1:74" s="1" customFormat="1" ht="29.25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1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1"/>
      <c r="BS9" s="17" t="s">
        <v>6</v>
      </c>
    </row>
    <row r="10" spans="1:74" s="1" customFormat="1" ht="12" customHeight="1">
      <c r="B10" s="21"/>
      <c r="C10" s="22"/>
      <c r="D10" s="29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241"/>
      <c r="BS10" s="17" t="s">
        <v>6</v>
      </c>
    </row>
    <row r="11" spans="1:74" s="1" customFormat="1" ht="18.5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32</v>
      </c>
      <c r="AL11" s="22"/>
      <c r="AM11" s="22"/>
      <c r="AN11" s="27" t="s">
        <v>21</v>
      </c>
      <c r="AO11" s="22"/>
      <c r="AP11" s="22"/>
      <c r="AQ11" s="22"/>
      <c r="AR11" s="20"/>
      <c r="BE11" s="241"/>
      <c r="BS11" s="17" t="s">
        <v>6</v>
      </c>
    </row>
    <row r="12" spans="1:74" s="1" customFormat="1" ht="7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1"/>
      <c r="BS12" s="17" t="s">
        <v>6</v>
      </c>
    </row>
    <row r="13" spans="1:74" s="1" customFormat="1" ht="12" customHeight="1">
      <c r="B13" s="21"/>
      <c r="C13" s="22"/>
      <c r="D13" s="29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29</v>
      </c>
      <c r="AL13" s="22"/>
      <c r="AM13" s="22"/>
      <c r="AN13" s="32" t="s">
        <v>34</v>
      </c>
      <c r="AO13" s="22"/>
      <c r="AP13" s="22"/>
      <c r="AQ13" s="22"/>
      <c r="AR13" s="20"/>
      <c r="BE13" s="241"/>
      <c r="BS13" s="17" t="s">
        <v>6</v>
      </c>
    </row>
    <row r="14" spans="1:74" ht="12.5">
      <c r="B14" s="21"/>
      <c r="C14" s="22"/>
      <c r="D14" s="22"/>
      <c r="E14" s="246" t="s">
        <v>34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9" t="s">
        <v>32</v>
      </c>
      <c r="AL14" s="22"/>
      <c r="AM14" s="22"/>
      <c r="AN14" s="32" t="s">
        <v>34</v>
      </c>
      <c r="AO14" s="22"/>
      <c r="AP14" s="22"/>
      <c r="AQ14" s="22"/>
      <c r="AR14" s="20"/>
      <c r="BE14" s="241"/>
      <c r="BS14" s="17" t="s">
        <v>6</v>
      </c>
    </row>
    <row r="15" spans="1:74" s="1" customFormat="1" ht="7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1"/>
      <c r="BS15" s="17" t="s">
        <v>4</v>
      </c>
    </row>
    <row r="16" spans="1:74" s="1" customFormat="1" ht="12" customHeight="1">
      <c r="B16" s="21"/>
      <c r="C16" s="22"/>
      <c r="D16" s="29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29</v>
      </c>
      <c r="AL16" s="22"/>
      <c r="AM16" s="22"/>
      <c r="AN16" s="27" t="s">
        <v>36</v>
      </c>
      <c r="AO16" s="22"/>
      <c r="AP16" s="22"/>
      <c r="AQ16" s="22"/>
      <c r="AR16" s="20"/>
      <c r="BE16" s="241"/>
      <c r="BS16" s="17" t="s">
        <v>4</v>
      </c>
    </row>
    <row r="17" spans="1:71" s="1" customFormat="1" ht="18.5" customHeight="1">
      <c r="B17" s="21"/>
      <c r="C17" s="22"/>
      <c r="D17" s="22"/>
      <c r="E17" s="27" t="s">
        <v>37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32</v>
      </c>
      <c r="AL17" s="22"/>
      <c r="AM17" s="22"/>
      <c r="AN17" s="27" t="s">
        <v>21</v>
      </c>
      <c r="AO17" s="22"/>
      <c r="AP17" s="22"/>
      <c r="AQ17" s="22"/>
      <c r="AR17" s="20"/>
      <c r="BE17" s="241"/>
      <c r="BS17" s="17" t="s">
        <v>38</v>
      </c>
    </row>
    <row r="18" spans="1:71" s="1" customFormat="1" ht="7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1"/>
      <c r="BS18" s="17" t="s">
        <v>39</v>
      </c>
    </row>
    <row r="19" spans="1:71" s="1" customFormat="1" ht="12" customHeight="1">
      <c r="B19" s="21"/>
      <c r="C19" s="22"/>
      <c r="D19" s="29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29</v>
      </c>
      <c r="AL19" s="22"/>
      <c r="AM19" s="22"/>
      <c r="AN19" s="27" t="s">
        <v>21</v>
      </c>
      <c r="AO19" s="22"/>
      <c r="AP19" s="22"/>
      <c r="AQ19" s="22"/>
      <c r="AR19" s="20"/>
      <c r="BE19" s="241"/>
      <c r="BS19" s="17" t="s">
        <v>39</v>
      </c>
    </row>
    <row r="20" spans="1:71" s="1" customFormat="1" ht="18.5" customHeight="1">
      <c r="B20" s="21"/>
      <c r="C20" s="22"/>
      <c r="D20" s="22"/>
      <c r="E20" s="27" t="s">
        <v>41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32</v>
      </c>
      <c r="AL20" s="22"/>
      <c r="AM20" s="22"/>
      <c r="AN20" s="27" t="s">
        <v>21</v>
      </c>
      <c r="AO20" s="22"/>
      <c r="AP20" s="22"/>
      <c r="AQ20" s="22"/>
      <c r="AR20" s="20"/>
      <c r="BE20" s="241"/>
      <c r="BS20" s="17" t="s">
        <v>4</v>
      </c>
    </row>
    <row r="21" spans="1:71" s="1" customFormat="1" ht="7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1"/>
    </row>
    <row r="22" spans="1:71" s="1" customFormat="1" ht="12" customHeight="1">
      <c r="B22" s="21"/>
      <c r="C22" s="22"/>
      <c r="D22" s="29" t="s">
        <v>42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1"/>
    </row>
    <row r="23" spans="1:71" s="1" customFormat="1" ht="47.25" customHeight="1">
      <c r="B23" s="21"/>
      <c r="C23" s="22"/>
      <c r="D23" s="22"/>
      <c r="E23" s="248" t="s">
        <v>43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2"/>
      <c r="AP23" s="22"/>
      <c r="AQ23" s="22"/>
      <c r="AR23" s="20"/>
      <c r="BE23" s="241"/>
    </row>
    <row r="24" spans="1:71" s="1" customFormat="1" ht="7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1"/>
    </row>
    <row r="25" spans="1:71" s="1" customFormat="1" ht="7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241"/>
    </row>
    <row r="26" spans="1:71" s="2" customFormat="1" ht="25.9" customHeight="1">
      <c r="A26" s="35"/>
      <c r="B26" s="36"/>
      <c r="C26" s="37"/>
      <c r="D26" s="38" t="s">
        <v>44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49">
        <f>ROUND(AG54,0)</f>
        <v>0</v>
      </c>
      <c r="AL26" s="250"/>
      <c r="AM26" s="250"/>
      <c r="AN26" s="250"/>
      <c r="AO26" s="250"/>
      <c r="AP26" s="37"/>
      <c r="AQ26" s="37"/>
      <c r="AR26" s="40"/>
      <c r="BE26" s="241"/>
    </row>
    <row r="27" spans="1:71" s="2" customFormat="1" ht="7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41"/>
    </row>
    <row r="28" spans="1:71" s="2" customFormat="1" ht="12.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51" t="s">
        <v>45</v>
      </c>
      <c r="M28" s="251"/>
      <c r="N28" s="251"/>
      <c r="O28" s="251"/>
      <c r="P28" s="251"/>
      <c r="Q28" s="37"/>
      <c r="R28" s="37"/>
      <c r="S28" s="37"/>
      <c r="T28" s="37"/>
      <c r="U28" s="37"/>
      <c r="V28" s="37"/>
      <c r="W28" s="251" t="s">
        <v>46</v>
      </c>
      <c r="X28" s="251"/>
      <c r="Y28" s="251"/>
      <c r="Z28" s="251"/>
      <c r="AA28" s="251"/>
      <c r="AB28" s="251"/>
      <c r="AC28" s="251"/>
      <c r="AD28" s="251"/>
      <c r="AE28" s="251"/>
      <c r="AF28" s="37"/>
      <c r="AG28" s="37"/>
      <c r="AH28" s="37"/>
      <c r="AI28" s="37"/>
      <c r="AJ28" s="37"/>
      <c r="AK28" s="251" t="s">
        <v>47</v>
      </c>
      <c r="AL28" s="251"/>
      <c r="AM28" s="251"/>
      <c r="AN28" s="251"/>
      <c r="AO28" s="251"/>
      <c r="AP28" s="37"/>
      <c r="AQ28" s="37"/>
      <c r="AR28" s="40"/>
      <c r="BE28" s="241"/>
    </row>
    <row r="29" spans="1:71" s="3" customFormat="1" ht="14.4" customHeight="1">
      <c r="B29" s="41"/>
      <c r="C29" s="42"/>
      <c r="D29" s="29" t="s">
        <v>48</v>
      </c>
      <c r="E29" s="42"/>
      <c r="F29" s="29" t="s">
        <v>49</v>
      </c>
      <c r="G29" s="42"/>
      <c r="H29" s="42"/>
      <c r="I29" s="42"/>
      <c r="J29" s="42"/>
      <c r="K29" s="42"/>
      <c r="L29" s="254">
        <v>0.21</v>
      </c>
      <c r="M29" s="253"/>
      <c r="N29" s="253"/>
      <c r="O29" s="253"/>
      <c r="P29" s="253"/>
      <c r="Q29" s="42"/>
      <c r="R29" s="42"/>
      <c r="S29" s="42"/>
      <c r="T29" s="42"/>
      <c r="U29" s="42"/>
      <c r="V29" s="42"/>
      <c r="W29" s="252">
        <f>ROUND(AZ54, 0)</f>
        <v>0</v>
      </c>
      <c r="X29" s="253"/>
      <c r="Y29" s="253"/>
      <c r="Z29" s="253"/>
      <c r="AA29" s="253"/>
      <c r="AB29" s="253"/>
      <c r="AC29" s="253"/>
      <c r="AD29" s="253"/>
      <c r="AE29" s="253"/>
      <c r="AF29" s="42"/>
      <c r="AG29" s="42"/>
      <c r="AH29" s="42"/>
      <c r="AI29" s="42"/>
      <c r="AJ29" s="42"/>
      <c r="AK29" s="252">
        <f>ROUND(AV54, 0)</f>
        <v>0</v>
      </c>
      <c r="AL29" s="253"/>
      <c r="AM29" s="253"/>
      <c r="AN29" s="253"/>
      <c r="AO29" s="253"/>
      <c r="AP29" s="42"/>
      <c r="AQ29" s="42"/>
      <c r="AR29" s="43"/>
      <c r="BE29" s="242"/>
    </row>
    <row r="30" spans="1:71" s="3" customFormat="1" ht="14.4" customHeight="1">
      <c r="B30" s="41"/>
      <c r="C30" s="42"/>
      <c r="D30" s="42"/>
      <c r="E30" s="42"/>
      <c r="F30" s="29" t="s">
        <v>50</v>
      </c>
      <c r="G30" s="42"/>
      <c r="H30" s="42"/>
      <c r="I30" s="42"/>
      <c r="J30" s="42"/>
      <c r="K30" s="42"/>
      <c r="L30" s="254">
        <v>0.12</v>
      </c>
      <c r="M30" s="253"/>
      <c r="N30" s="253"/>
      <c r="O30" s="253"/>
      <c r="P30" s="253"/>
      <c r="Q30" s="42"/>
      <c r="R30" s="42"/>
      <c r="S30" s="42"/>
      <c r="T30" s="42"/>
      <c r="U30" s="42"/>
      <c r="V30" s="42"/>
      <c r="W30" s="252">
        <f>ROUND(BA54, 0)</f>
        <v>0</v>
      </c>
      <c r="X30" s="253"/>
      <c r="Y30" s="253"/>
      <c r="Z30" s="253"/>
      <c r="AA30" s="253"/>
      <c r="AB30" s="253"/>
      <c r="AC30" s="253"/>
      <c r="AD30" s="253"/>
      <c r="AE30" s="253"/>
      <c r="AF30" s="42"/>
      <c r="AG30" s="42"/>
      <c r="AH30" s="42"/>
      <c r="AI30" s="42"/>
      <c r="AJ30" s="42"/>
      <c r="AK30" s="252">
        <f>ROUND(AW54, 0)</f>
        <v>0</v>
      </c>
      <c r="AL30" s="253"/>
      <c r="AM30" s="253"/>
      <c r="AN30" s="253"/>
      <c r="AO30" s="253"/>
      <c r="AP30" s="42"/>
      <c r="AQ30" s="42"/>
      <c r="AR30" s="43"/>
      <c r="BE30" s="242"/>
    </row>
    <row r="31" spans="1:71" s="3" customFormat="1" ht="14.4" hidden="1" customHeight="1">
      <c r="B31" s="41"/>
      <c r="C31" s="42"/>
      <c r="D31" s="42"/>
      <c r="E31" s="42"/>
      <c r="F31" s="29" t="s">
        <v>51</v>
      </c>
      <c r="G31" s="42"/>
      <c r="H31" s="42"/>
      <c r="I31" s="42"/>
      <c r="J31" s="42"/>
      <c r="K31" s="42"/>
      <c r="L31" s="254">
        <v>0.21</v>
      </c>
      <c r="M31" s="253"/>
      <c r="N31" s="253"/>
      <c r="O31" s="253"/>
      <c r="P31" s="253"/>
      <c r="Q31" s="42"/>
      <c r="R31" s="42"/>
      <c r="S31" s="42"/>
      <c r="T31" s="42"/>
      <c r="U31" s="42"/>
      <c r="V31" s="42"/>
      <c r="W31" s="252">
        <f>ROUND(BB54, 0)</f>
        <v>0</v>
      </c>
      <c r="X31" s="253"/>
      <c r="Y31" s="253"/>
      <c r="Z31" s="253"/>
      <c r="AA31" s="253"/>
      <c r="AB31" s="253"/>
      <c r="AC31" s="253"/>
      <c r="AD31" s="253"/>
      <c r="AE31" s="253"/>
      <c r="AF31" s="42"/>
      <c r="AG31" s="42"/>
      <c r="AH31" s="42"/>
      <c r="AI31" s="42"/>
      <c r="AJ31" s="42"/>
      <c r="AK31" s="252">
        <v>0</v>
      </c>
      <c r="AL31" s="253"/>
      <c r="AM31" s="253"/>
      <c r="AN31" s="253"/>
      <c r="AO31" s="253"/>
      <c r="AP31" s="42"/>
      <c r="AQ31" s="42"/>
      <c r="AR31" s="43"/>
      <c r="BE31" s="242"/>
    </row>
    <row r="32" spans="1:71" s="3" customFormat="1" ht="14.4" hidden="1" customHeight="1">
      <c r="B32" s="41"/>
      <c r="C32" s="42"/>
      <c r="D32" s="42"/>
      <c r="E32" s="42"/>
      <c r="F32" s="29" t="s">
        <v>52</v>
      </c>
      <c r="G32" s="42"/>
      <c r="H32" s="42"/>
      <c r="I32" s="42"/>
      <c r="J32" s="42"/>
      <c r="K32" s="42"/>
      <c r="L32" s="254">
        <v>0.12</v>
      </c>
      <c r="M32" s="253"/>
      <c r="N32" s="253"/>
      <c r="O32" s="253"/>
      <c r="P32" s="253"/>
      <c r="Q32" s="42"/>
      <c r="R32" s="42"/>
      <c r="S32" s="42"/>
      <c r="T32" s="42"/>
      <c r="U32" s="42"/>
      <c r="V32" s="42"/>
      <c r="W32" s="252">
        <f>ROUND(BC54, 0)</f>
        <v>0</v>
      </c>
      <c r="X32" s="253"/>
      <c r="Y32" s="253"/>
      <c r="Z32" s="253"/>
      <c r="AA32" s="253"/>
      <c r="AB32" s="253"/>
      <c r="AC32" s="253"/>
      <c r="AD32" s="253"/>
      <c r="AE32" s="253"/>
      <c r="AF32" s="42"/>
      <c r="AG32" s="42"/>
      <c r="AH32" s="42"/>
      <c r="AI32" s="42"/>
      <c r="AJ32" s="42"/>
      <c r="AK32" s="252">
        <v>0</v>
      </c>
      <c r="AL32" s="253"/>
      <c r="AM32" s="253"/>
      <c r="AN32" s="253"/>
      <c r="AO32" s="253"/>
      <c r="AP32" s="42"/>
      <c r="AQ32" s="42"/>
      <c r="AR32" s="43"/>
      <c r="BE32" s="242"/>
    </row>
    <row r="33" spans="1:57" s="3" customFormat="1" ht="14.4" hidden="1" customHeight="1">
      <c r="B33" s="41"/>
      <c r="C33" s="42"/>
      <c r="D33" s="42"/>
      <c r="E33" s="42"/>
      <c r="F33" s="29" t="s">
        <v>53</v>
      </c>
      <c r="G33" s="42"/>
      <c r="H33" s="42"/>
      <c r="I33" s="42"/>
      <c r="J33" s="42"/>
      <c r="K33" s="42"/>
      <c r="L33" s="254">
        <v>0</v>
      </c>
      <c r="M33" s="253"/>
      <c r="N33" s="253"/>
      <c r="O33" s="253"/>
      <c r="P33" s="253"/>
      <c r="Q33" s="42"/>
      <c r="R33" s="42"/>
      <c r="S33" s="42"/>
      <c r="T33" s="42"/>
      <c r="U33" s="42"/>
      <c r="V33" s="42"/>
      <c r="W33" s="252">
        <f>ROUND(BD54, 0)</f>
        <v>0</v>
      </c>
      <c r="X33" s="253"/>
      <c r="Y33" s="253"/>
      <c r="Z33" s="253"/>
      <c r="AA33" s="253"/>
      <c r="AB33" s="253"/>
      <c r="AC33" s="253"/>
      <c r="AD33" s="253"/>
      <c r="AE33" s="253"/>
      <c r="AF33" s="42"/>
      <c r="AG33" s="42"/>
      <c r="AH33" s="42"/>
      <c r="AI33" s="42"/>
      <c r="AJ33" s="42"/>
      <c r="AK33" s="252">
        <v>0</v>
      </c>
      <c r="AL33" s="253"/>
      <c r="AM33" s="253"/>
      <c r="AN33" s="253"/>
      <c r="AO33" s="253"/>
      <c r="AP33" s="42"/>
      <c r="AQ33" s="42"/>
      <c r="AR33" s="43"/>
    </row>
    <row r="34" spans="1:57" s="2" customFormat="1" ht="7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55</v>
      </c>
      <c r="U35" s="46"/>
      <c r="V35" s="46"/>
      <c r="W35" s="46"/>
      <c r="X35" s="255" t="s">
        <v>56</v>
      </c>
      <c r="Y35" s="256"/>
      <c r="Z35" s="256"/>
      <c r="AA35" s="256"/>
      <c r="AB35" s="256"/>
      <c r="AC35" s="46"/>
      <c r="AD35" s="46"/>
      <c r="AE35" s="46"/>
      <c r="AF35" s="46"/>
      <c r="AG35" s="46"/>
      <c r="AH35" s="46"/>
      <c r="AI35" s="46"/>
      <c r="AJ35" s="46"/>
      <c r="AK35" s="257">
        <f>SUM(AK26:AK33)</f>
        <v>0</v>
      </c>
      <c r="AL35" s="256"/>
      <c r="AM35" s="256"/>
      <c r="AN35" s="256"/>
      <c r="AO35" s="258"/>
      <c r="AP35" s="44"/>
      <c r="AQ35" s="44"/>
      <c r="AR35" s="40"/>
      <c r="BE35" s="35"/>
    </row>
    <row r="36" spans="1:57" s="2" customFormat="1" ht="7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7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7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5" customHeight="1">
      <c r="A42" s="35"/>
      <c r="B42" s="36"/>
      <c r="C42" s="23" t="s">
        <v>57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7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29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26_P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7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59" t="str">
        <f>K6</f>
        <v>REVITALIZACE ZELENĚ AREÁLU NEMOCNICE V HAVÍŘOVĚ</v>
      </c>
      <c r="M45" s="260"/>
      <c r="N45" s="260"/>
      <c r="O45" s="260"/>
      <c r="P45" s="260"/>
      <c r="Q45" s="260"/>
      <c r="R45" s="260"/>
      <c r="S45" s="260"/>
      <c r="T45" s="260"/>
      <c r="U45" s="260"/>
      <c r="V45" s="260"/>
      <c r="W45" s="260"/>
      <c r="X45" s="260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260"/>
      <c r="AJ45" s="260"/>
      <c r="AK45" s="260"/>
      <c r="AL45" s="260"/>
      <c r="AM45" s="260"/>
      <c r="AN45" s="260"/>
      <c r="AO45" s="260"/>
      <c r="AP45" s="57"/>
      <c r="AQ45" s="57"/>
      <c r="AR45" s="58"/>
    </row>
    <row r="46" spans="1:57" s="2" customFormat="1" ht="7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Havířov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261" t="str">
        <f>IF(AN8= "","",AN8)</f>
        <v>11. 1. 2026</v>
      </c>
      <c r="AN47" s="261"/>
      <c r="AO47" s="37"/>
      <c r="AP47" s="37"/>
      <c r="AQ47" s="37"/>
      <c r="AR47" s="40"/>
      <c r="BE47" s="35"/>
    </row>
    <row r="48" spans="1:57" s="2" customFormat="1" ht="7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0" s="2" customFormat="1" ht="15.15" customHeight="1">
      <c r="A49" s="35"/>
      <c r="B49" s="36"/>
      <c r="C49" s="29" t="s">
        <v>28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Nemocnice Havířov, p.o.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35</v>
      </c>
      <c r="AJ49" s="37"/>
      <c r="AK49" s="37"/>
      <c r="AL49" s="37"/>
      <c r="AM49" s="262" t="str">
        <f>IF(E17="","",E17)</f>
        <v>Ing. Gabriela Pešková</v>
      </c>
      <c r="AN49" s="263"/>
      <c r="AO49" s="263"/>
      <c r="AP49" s="263"/>
      <c r="AQ49" s="37"/>
      <c r="AR49" s="40"/>
      <c r="AS49" s="264" t="s">
        <v>58</v>
      </c>
      <c r="AT49" s="26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0" s="2" customFormat="1" ht="15.15" customHeight="1">
      <c r="A50" s="35"/>
      <c r="B50" s="36"/>
      <c r="C50" s="29" t="s">
        <v>33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40</v>
      </c>
      <c r="AJ50" s="37"/>
      <c r="AK50" s="37"/>
      <c r="AL50" s="37"/>
      <c r="AM50" s="262" t="str">
        <f>IF(E20="","",E20)</f>
        <v xml:space="preserve"> </v>
      </c>
      <c r="AN50" s="263"/>
      <c r="AO50" s="263"/>
      <c r="AP50" s="263"/>
      <c r="AQ50" s="37"/>
      <c r="AR50" s="40"/>
      <c r="AS50" s="266"/>
      <c r="AT50" s="26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0" s="2" customFormat="1" ht="10.7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268"/>
      <c r="AT51" s="26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0" s="2" customFormat="1" ht="29.25" customHeight="1">
      <c r="A52" s="35"/>
      <c r="B52" s="36"/>
      <c r="C52" s="270" t="s">
        <v>59</v>
      </c>
      <c r="D52" s="271"/>
      <c r="E52" s="271"/>
      <c r="F52" s="271"/>
      <c r="G52" s="271"/>
      <c r="H52" s="67"/>
      <c r="I52" s="272" t="s">
        <v>60</v>
      </c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3" t="s">
        <v>61</v>
      </c>
      <c r="AH52" s="271"/>
      <c r="AI52" s="271"/>
      <c r="AJ52" s="271"/>
      <c r="AK52" s="271"/>
      <c r="AL52" s="271"/>
      <c r="AM52" s="271"/>
      <c r="AN52" s="272" t="s">
        <v>62</v>
      </c>
      <c r="AO52" s="271"/>
      <c r="AP52" s="271"/>
      <c r="AQ52" s="68" t="s">
        <v>63</v>
      </c>
      <c r="AR52" s="40"/>
      <c r="AS52" s="69" t="s">
        <v>64</v>
      </c>
      <c r="AT52" s="70" t="s">
        <v>65</v>
      </c>
      <c r="AU52" s="70" t="s">
        <v>66</v>
      </c>
      <c r="AV52" s="70" t="s">
        <v>67</v>
      </c>
      <c r="AW52" s="70" t="s">
        <v>68</v>
      </c>
      <c r="AX52" s="70" t="s">
        <v>69</v>
      </c>
      <c r="AY52" s="70" t="s">
        <v>70</v>
      </c>
      <c r="AZ52" s="70" t="s">
        <v>71</v>
      </c>
      <c r="BA52" s="70" t="s">
        <v>72</v>
      </c>
      <c r="BB52" s="70" t="s">
        <v>73</v>
      </c>
      <c r="BC52" s="70" t="s">
        <v>74</v>
      </c>
      <c r="BD52" s="71" t="s">
        <v>75</v>
      </c>
      <c r="BE52" s="35"/>
    </row>
    <row r="53" spans="1:90" s="2" customFormat="1" ht="10.7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0" s="6" customFormat="1" ht="32.4" customHeight="1">
      <c r="B54" s="75"/>
      <c r="C54" s="76" t="s">
        <v>76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277">
        <f>ROUND(AG55,0)</f>
        <v>0</v>
      </c>
      <c r="AH54" s="277"/>
      <c r="AI54" s="277"/>
      <c r="AJ54" s="277"/>
      <c r="AK54" s="277"/>
      <c r="AL54" s="277"/>
      <c r="AM54" s="277"/>
      <c r="AN54" s="278">
        <f>SUM(AG54,AT54)</f>
        <v>0</v>
      </c>
      <c r="AO54" s="278"/>
      <c r="AP54" s="278"/>
      <c r="AQ54" s="79" t="s">
        <v>21</v>
      </c>
      <c r="AR54" s="80"/>
      <c r="AS54" s="81">
        <f>ROUND(AS55,0)</f>
        <v>0</v>
      </c>
      <c r="AT54" s="82">
        <f>ROUND(SUM(AV54:AW54),0)</f>
        <v>0</v>
      </c>
      <c r="AU54" s="83">
        <f>ROUND(AU55,5)</f>
        <v>0</v>
      </c>
      <c r="AV54" s="82">
        <f>ROUND(AZ54*L29,0)</f>
        <v>0</v>
      </c>
      <c r="AW54" s="82">
        <f>ROUND(BA54*L30,0)</f>
        <v>0</v>
      </c>
      <c r="AX54" s="82">
        <f>ROUND(BB54*L29,0)</f>
        <v>0</v>
      </c>
      <c r="AY54" s="82">
        <f>ROUND(BC54*L30,0)</f>
        <v>0</v>
      </c>
      <c r="AZ54" s="82">
        <f>ROUND(AZ55,0)</f>
        <v>0</v>
      </c>
      <c r="BA54" s="82">
        <f>ROUND(BA55,0)</f>
        <v>0</v>
      </c>
      <c r="BB54" s="82">
        <f>ROUND(BB55,0)</f>
        <v>0</v>
      </c>
      <c r="BC54" s="82">
        <f>ROUND(BC55,0)</f>
        <v>0</v>
      </c>
      <c r="BD54" s="84">
        <f>ROUND(BD55,0)</f>
        <v>0</v>
      </c>
      <c r="BS54" s="85" t="s">
        <v>77</v>
      </c>
      <c r="BT54" s="85" t="s">
        <v>78</v>
      </c>
      <c r="BV54" s="85" t="s">
        <v>79</v>
      </c>
      <c r="BW54" s="85" t="s">
        <v>5</v>
      </c>
      <c r="BX54" s="85" t="s">
        <v>80</v>
      </c>
      <c r="CL54" s="85" t="s">
        <v>19</v>
      </c>
    </row>
    <row r="55" spans="1:90" s="7" customFormat="1" ht="24.75" customHeight="1">
      <c r="A55" s="86" t="s">
        <v>81</v>
      </c>
      <c r="B55" s="87"/>
      <c r="C55" s="88"/>
      <c r="D55" s="276" t="s">
        <v>14</v>
      </c>
      <c r="E55" s="276"/>
      <c r="F55" s="276"/>
      <c r="G55" s="276"/>
      <c r="H55" s="276"/>
      <c r="I55" s="89"/>
      <c r="J55" s="276" t="s">
        <v>17</v>
      </c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76"/>
      <c r="Z55" s="276"/>
      <c r="AA55" s="276"/>
      <c r="AB55" s="276"/>
      <c r="AC55" s="276"/>
      <c r="AD55" s="276"/>
      <c r="AE55" s="276"/>
      <c r="AF55" s="276"/>
      <c r="AG55" s="274">
        <f>'26_P - REVITALIZACE ZELEN...'!J28</f>
        <v>0</v>
      </c>
      <c r="AH55" s="275"/>
      <c r="AI55" s="275"/>
      <c r="AJ55" s="275"/>
      <c r="AK55" s="275"/>
      <c r="AL55" s="275"/>
      <c r="AM55" s="275"/>
      <c r="AN55" s="274">
        <f>SUM(AG55,AT55)</f>
        <v>0</v>
      </c>
      <c r="AO55" s="275"/>
      <c r="AP55" s="275"/>
      <c r="AQ55" s="90" t="s">
        <v>82</v>
      </c>
      <c r="AR55" s="91"/>
      <c r="AS55" s="92">
        <v>0</v>
      </c>
      <c r="AT55" s="93">
        <f>ROUND(SUM(AV55:AW55),0)</f>
        <v>0</v>
      </c>
      <c r="AU55" s="94">
        <f>'26_P - REVITALIZACE ZELEN...'!P80</f>
        <v>0</v>
      </c>
      <c r="AV55" s="93">
        <f>'26_P - REVITALIZACE ZELEN...'!J31</f>
        <v>0</v>
      </c>
      <c r="AW55" s="93">
        <f>'26_P - REVITALIZACE ZELEN...'!J32</f>
        <v>0</v>
      </c>
      <c r="AX55" s="93">
        <f>'26_P - REVITALIZACE ZELEN...'!J33</f>
        <v>0</v>
      </c>
      <c r="AY55" s="93">
        <f>'26_P - REVITALIZACE ZELEN...'!J34</f>
        <v>0</v>
      </c>
      <c r="AZ55" s="93">
        <f>'26_P - REVITALIZACE ZELEN...'!F31</f>
        <v>0</v>
      </c>
      <c r="BA55" s="93">
        <f>'26_P - REVITALIZACE ZELEN...'!F32</f>
        <v>0</v>
      </c>
      <c r="BB55" s="93">
        <f>'26_P - REVITALIZACE ZELEN...'!F33</f>
        <v>0</v>
      </c>
      <c r="BC55" s="93">
        <f>'26_P - REVITALIZACE ZELEN...'!F34</f>
        <v>0</v>
      </c>
      <c r="BD55" s="95">
        <f>'26_P - REVITALIZACE ZELEN...'!F35</f>
        <v>0</v>
      </c>
      <c r="BT55" s="96" t="s">
        <v>39</v>
      </c>
      <c r="BU55" s="96" t="s">
        <v>83</v>
      </c>
      <c r="BV55" s="96" t="s">
        <v>79</v>
      </c>
      <c r="BW55" s="96" t="s">
        <v>5</v>
      </c>
      <c r="BX55" s="96" t="s">
        <v>80</v>
      </c>
      <c r="CL55" s="96" t="s">
        <v>19</v>
      </c>
    </row>
    <row r="56" spans="1:90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0" s="2" customFormat="1" ht="7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WlSKgtqb2McM7cXxK4VwoIl7kWepuDUsgnCT0laT+MJbOD9Uc3Fg5d60MUZFNThw9EeXBmOoHeHvfB+Nod2KRw==" saltValue="E5jz1G3R+uFdz0VySrZOpRkz37VnEH2j3dGp2ZvghBam3yohYnp4eZC3N9Fqt9Yff1Rw+ljnoNTmlmBtOpDO9A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6_P - REVITALIZACE ZELE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2"/>
  <sheetViews>
    <sheetView showGridLines="0" tabSelected="1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7" t="s">
        <v>5</v>
      </c>
    </row>
    <row r="3" spans="1:46" s="1" customFormat="1" ht="7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20"/>
      <c r="AT3" s="17" t="s">
        <v>84</v>
      </c>
    </row>
    <row r="4" spans="1:46" s="1" customFormat="1" ht="25" customHeight="1">
      <c r="B4" s="20"/>
      <c r="D4" s="99" t="s">
        <v>85</v>
      </c>
      <c r="L4" s="20"/>
      <c r="M4" s="100" t="s">
        <v>10</v>
      </c>
      <c r="AT4" s="17" t="s">
        <v>4</v>
      </c>
    </row>
    <row r="5" spans="1:46" s="1" customFormat="1" ht="7" customHeight="1">
      <c r="B5" s="20"/>
      <c r="L5" s="20"/>
    </row>
    <row r="6" spans="1:46" s="2" customFormat="1" ht="12" customHeight="1">
      <c r="A6" s="35"/>
      <c r="B6" s="40"/>
      <c r="C6" s="35"/>
      <c r="D6" s="101" t="s">
        <v>16</v>
      </c>
      <c r="E6" s="35"/>
      <c r="F6" s="35"/>
      <c r="G6" s="35"/>
      <c r="H6" s="35"/>
      <c r="I6" s="35"/>
      <c r="J6" s="35"/>
      <c r="K6" s="35"/>
      <c r="L6" s="10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46" s="2" customFormat="1" ht="16.5" customHeight="1">
      <c r="A7" s="35"/>
      <c r="B7" s="40"/>
      <c r="C7" s="35"/>
      <c r="D7" s="35"/>
      <c r="E7" s="280" t="s">
        <v>17</v>
      </c>
      <c r="F7" s="281"/>
      <c r="G7" s="281"/>
      <c r="H7" s="281"/>
      <c r="I7" s="35"/>
      <c r="J7" s="35"/>
      <c r="K7" s="35"/>
      <c r="L7" s="10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46" s="2" customFormat="1" ht="10">
      <c r="A8" s="35"/>
      <c r="B8" s="40"/>
      <c r="C8" s="35"/>
      <c r="D8" s="35"/>
      <c r="E8" s="35"/>
      <c r="F8" s="35"/>
      <c r="G8" s="35"/>
      <c r="H8" s="35"/>
      <c r="I8" s="35"/>
      <c r="J8" s="35"/>
      <c r="K8" s="35"/>
      <c r="L8" s="10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2" customHeight="1">
      <c r="A9" s="35"/>
      <c r="B9" s="40"/>
      <c r="C9" s="35"/>
      <c r="D9" s="101" t="s">
        <v>18</v>
      </c>
      <c r="E9" s="35"/>
      <c r="F9" s="103" t="s">
        <v>19</v>
      </c>
      <c r="G9" s="35"/>
      <c r="H9" s="35"/>
      <c r="I9" s="101" t="s">
        <v>20</v>
      </c>
      <c r="J9" s="103" t="s">
        <v>21</v>
      </c>
      <c r="K9" s="35"/>
      <c r="L9" s="10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01" t="s">
        <v>22</v>
      </c>
      <c r="E10" s="35"/>
      <c r="F10" s="103" t="s">
        <v>23</v>
      </c>
      <c r="G10" s="35"/>
      <c r="H10" s="35"/>
      <c r="I10" s="101" t="s">
        <v>24</v>
      </c>
      <c r="J10" s="104" t="str">
        <f>'Rekapitulace stavby'!AN8</f>
        <v>11. 1. 2026</v>
      </c>
      <c r="K10" s="35"/>
      <c r="L10" s="10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21.75" customHeight="1">
      <c r="A11" s="35"/>
      <c r="B11" s="40"/>
      <c r="C11" s="35"/>
      <c r="D11" s="105" t="s">
        <v>26</v>
      </c>
      <c r="E11" s="35"/>
      <c r="F11" s="106" t="s">
        <v>27</v>
      </c>
      <c r="G11" s="35"/>
      <c r="H11" s="35"/>
      <c r="I11" s="35"/>
      <c r="J11" s="35"/>
      <c r="K11" s="35"/>
      <c r="L11" s="10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1" t="s">
        <v>28</v>
      </c>
      <c r="E12" s="35"/>
      <c r="F12" s="35"/>
      <c r="G12" s="35"/>
      <c r="H12" s="35"/>
      <c r="I12" s="101" t="s">
        <v>29</v>
      </c>
      <c r="J12" s="103" t="s">
        <v>30</v>
      </c>
      <c r="K12" s="35"/>
      <c r="L12" s="10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8" customHeight="1">
      <c r="A13" s="35"/>
      <c r="B13" s="40"/>
      <c r="C13" s="35"/>
      <c r="D13" s="35"/>
      <c r="E13" s="103" t="s">
        <v>31</v>
      </c>
      <c r="F13" s="35"/>
      <c r="G13" s="35"/>
      <c r="H13" s="35"/>
      <c r="I13" s="101" t="s">
        <v>32</v>
      </c>
      <c r="J13" s="103" t="s">
        <v>21</v>
      </c>
      <c r="K13" s="35"/>
      <c r="L13" s="10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7" customHeigh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0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01" t="s">
        <v>33</v>
      </c>
      <c r="E15" s="35"/>
      <c r="F15" s="35"/>
      <c r="G15" s="35"/>
      <c r="H15" s="35"/>
      <c r="I15" s="101" t="s">
        <v>29</v>
      </c>
      <c r="J15" s="30" t="str">
        <f>'Rekapitulace stavby'!AN13</f>
        <v>Vyplň údaj</v>
      </c>
      <c r="K15" s="35"/>
      <c r="L15" s="10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8" customHeight="1">
      <c r="A16" s="35"/>
      <c r="B16" s="40"/>
      <c r="C16" s="35"/>
      <c r="D16" s="35"/>
      <c r="E16" s="282" t="str">
        <f>'Rekapitulace stavby'!E14</f>
        <v>Vyplň údaj</v>
      </c>
      <c r="F16" s="283"/>
      <c r="G16" s="283"/>
      <c r="H16" s="283"/>
      <c r="I16" s="101" t="s">
        <v>32</v>
      </c>
      <c r="J16" s="30" t="str">
        <f>'Rekapitulace stavby'!AN14</f>
        <v>Vyplň údaj</v>
      </c>
      <c r="K16" s="35"/>
      <c r="L16" s="10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7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0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01" t="s">
        <v>35</v>
      </c>
      <c r="E18" s="35"/>
      <c r="F18" s="35"/>
      <c r="G18" s="35"/>
      <c r="H18" s="35"/>
      <c r="I18" s="101" t="s">
        <v>29</v>
      </c>
      <c r="J18" s="103" t="s">
        <v>36</v>
      </c>
      <c r="K18" s="35"/>
      <c r="L18" s="10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">
        <v>37</v>
      </c>
      <c r="F19" s="35"/>
      <c r="G19" s="35"/>
      <c r="H19" s="35"/>
      <c r="I19" s="101" t="s">
        <v>32</v>
      </c>
      <c r="J19" s="103" t="s">
        <v>21</v>
      </c>
      <c r="K19" s="35"/>
      <c r="L19" s="10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7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0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01" t="s">
        <v>40</v>
      </c>
      <c r="E21" s="35"/>
      <c r="F21" s="35"/>
      <c r="G21" s="35"/>
      <c r="H21" s="35"/>
      <c r="I21" s="101" t="s">
        <v>29</v>
      </c>
      <c r="J21" s="103" t="str">
        <f>IF('Rekapitulace stavby'!AN19="","",'Rekapitulace stavby'!AN19)</f>
        <v/>
      </c>
      <c r="K21" s="35"/>
      <c r="L21" s="10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103" t="str">
        <f>IF('Rekapitulace stavby'!E20="","",'Rekapitulace stavby'!E20)</f>
        <v xml:space="preserve"> </v>
      </c>
      <c r="F22" s="35"/>
      <c r="G22" s="35"/>
      <c r="H22" s="35"/>
      <c r="I22" s="101" t="s">
        <v>32</v>
      </c>
      <c r="J22" s="103" t="str">
        <f>IF('Rekapitulace stavby'!AN20="","",'Rekapitulace stavby'!AN20)</f>
        <v/>
      </c>
      <c r="K22" s="35"/>
      <c r="L22" s="10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7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0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01" t="s">
        <v>42</v>
      </c>
      <c r="E24" s="35"/>
      <c r="F24" s="35"/>
      <c r="G24" s="35"/>
      <c r="H24" s="35"/>
      <c r="I24" s="35"/>
      <c r="J24" s="35"/>
      <c r="K24" s="35"/>
      <c r="L24" s="10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71.25" customHeight="1">
      <c r="A25" s="107"/>
      <c r="B25" s="108"/>
      <c r="C25" s="107"/>
      <c r="D25" s="107"/>
      <c r="E25" s="284" t="s">
        <v>43</v>
      </c>
      <c r="F25" s="284"/>
      <c r="G25" s="284"/>
      <c r="H25" s="284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7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0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7" customHeight="1">
      <c r="A27" s="35"/>
      <c r="B27" s="40"/>
      <c r="C27" s="35"/>
      <c r="D27" s="110"/>
      <c r="E27" s="110"/>
      <c r="F27" s="110"/>
      <c r="G27" s="110"/>
      <c r="H27" s="110"/>
      <c r="I27" s="110"/>
      <c r="J27" s="110"/>
      <c r="K27" s="110"/>
      <c r="L27" s="10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25.4" customHeight="1">
      <c r="A28" s="35"/>
      <c r="B28" s="40"/>
      <c r="C28" s="35"/>
      <c r="D28" s="111" t="s">
        <v>44</v>
      </c>
      <c r="E28" s="35"/>
      <c r="F28" s="35"/>
      <c r="G28" s="35"/>
      <c r="H28" s="35"/>
      <c r="I28" s="35"/>
      <c r="J28" s="112">
        <f>ROUND(J80, 0)</f>
        <v>0</v>
      </c>
      <c r="K28" s="35"/>
      <c r="L28" s="10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7" customHeight="1">
      <c r="A29" s="35"/>
      <c r="B29" s="40"/>
      <c r="C29" s="35"/>
      <c r="D29" s="110"/>
      <c r="E29" s="110"/>
      <c r="F29" s="110"/>
      <c r="G29" s="110"/>
      <c r="H29" s="110"/>
      <c r="I29" s="110"/>
      <c r="J29" s="110"/>
      <c r="K29" s="110"/>
      <c r="L29" s="10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" customHeight="1">
      <c r="A30" s="35"/>
      <c r="B30" s="40"/>
      <c r="C30" s="35"/>
      <c r="D30" s="35"/>
      <c r="E30" s="35"/>
      <c r="F30" s="113" t="s">
        <v>46</v>
      </c>
      <c r="G30" s="35"/>
      <c r="H30" s="35"/>
      <c r="I30" s="113" t="s">
        <v>45</v>
      </c>
      <c r="J30" s="113" t="s">
        <v>47</v>
      </c>
      <c r="K30" s="35"/>
      <c r="L30" s="10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" customHeight="1">
      <c r="A31" s="35"/>
      <c r="B31" s="40"/>
      <c r="C31" s="35"/>
      <c r="D31" s="114" t="s">
        <v>48</v>
      </c>
      <c r="E31" s="101" t="s">
        <v>49</v>
      </c>
      <c r="F31" s="115">
        <f>ROUND((SUM(BE80:BE231)),  0)</f>
        <v>0</v>
      </c>
      <c r="G31" s="35"/>
      <c r="H31" s="35"/>
      <c r="I31" s="116">
        <v>0.21</v>
      </c>
      <c r="J31" s="115">
        <f>ROUND(((SUM(BE80:BE231))*I31),  0)</f>
        <v>0</v>
      </c>
      <c r="K31" s="35"/>
      <c r="L31" s="10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101" t="s">
        <v>50</v>
      </c>
      <c r="F32" s="115">
        <f>ROUND((SUM(BF80:BF231)),  0)</f>
        <v>0</v>
      </c>
      <c r="G32" s="35"/>
      <c r="H32" s="35"/>
      <c r="I32" s="116">
        <v>0.12</v>
      </c>
      <c r="J32" s="115">
        <f>ROUND(((SUM(BF80:BF231))*I32),  0)</f>
        <v>0</v>
      </c>
      <c r="K32" s="35"/>
      <c r="L32" s="10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hidden="1" customHeight="1">
      <c r="A33" s="35"/>
      <c r="B33" s="40"/>
      <c r="C33" s="35"/>
      <c r="D33" s="35"/>
      <c r="E33" s="101" t="s">
        <v>51</v>
      </c>
      <c r="F33" s="115">
        <f>ROUND((SUM(BG80:BG231)),  0)</f>
        <v>0</v>
      </c>
      <c r="G33" s="35"/>
      <c r="H33" s="35"/>
      <c r="I33" s="116">
        <v>0.21</v>
      </c>
      <c r="J33" s="115">
        <f>0</f>
        <v>0</v>
      </c>
      <c r="K33" s="35"/>
      <c r="L33" s="10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hidden="1" customHeight="1">
      <c r="A34" s="35"/>
      <c r="B34" s="40"/>
      <c r="C34" s="35"/>
      <c r="D34" s="35"/>
      <c r="E34" s="101" t="s">
        <v>52</v>
      </c>
      <c r="F34" s="115">
        <f>ROUND((SUM(BH80:BH231)),  0)</f>
        <v>0</v>
      </c>
      <c r="G34" s="35"/>
      <c r="H34" s="35"/>
      <c r="I34" s="116">
        <v>0.12</v>
      </c>
      <c r="J34" s="115">
        <f>0</f>
        <v>0</v>
      </c>
      <c r="K34" s="35"/>
      <c r="L34" s="10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1" t="s">
        <v>53</v>
      </c>
      <c r="F35" s="115">
        <f>ROUND((SUM(BI80:BI231)),  0)</f>
        <v>0</v>
      </c>
      <c r="G35" s="35"/>
      <c r="H35" s="35"/>
      <c r="I35" s="116">
        <v>0</v>
      </c>
      <c r="J35" s="115">
        <f>0</f>
        <v>0</v>
      </c>
      <c r="K35" s="35"/>
      <c r="L35" s="10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7" customHeight="1">
      <c r="A36" s="35"/>
      <c r="B36" s="40"/>
      <c r="C36" s="35"/>
      <c r="D36" s="35"/>
      <c r="E36" s="35"/>
      <c r="F36" s="35"/>
      <c r="G36" s="35"/>
      <c r="H36" s="35"/>
      <c r="I36" s="35"/>
      <c r="J36" s="35"/>
      <c r="K36" s="35"/>
      <c r="L36" s="10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25.4" customHeight="1">
      <c r="A37" s="35"/>
      <c r="B37" s="40"/>
      <c r="C37" s="117"/>
      <c r="D37" s="118" t="s">
        <v>54</v>
      </c>
      <c r="E37" s="119"/>
      <c r="F37" s="119"/>
      <c r="G37" s="120" t="s">
        <v>55</v>
      </c>
      <c r="H37" s="121" t="s">
        <v>56</v>
      </c>
      <c r="I37" s="119"/>
      <c r="J37" s="122">
        <f>SUM(J28:J35)</f>
        <v>0</v>
      </c>
      <c r="K37" s="123"/>
      <c r="L37" s="10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customHeight="1">
      <c r="A38" s="35"/>
      <c r="B38" s="124"/>
      <c r="C38" s="125"/>
      <c r="D38" s="125"/>
      <c r="E38" s="125"/>
      <c r="F38" s="125"/>
      <c r="G38" s="125"/>
      <c r="H38" s="125"/>
      <c r="I38" s="125"/>
      <c r="J38" s="125"/>
      <c r="K38" s="125"/>
      <c r="L38" s="10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pans="1:31" s="2" customFormat="1" ht="7" hidden="1" customHeight="1">
      <c r="A42" s="35"/>
      <c r="B42" s="126"/>
      <c r="C42" s="127"/>
      <c r="D42" s="127"/>
      <c r="E42" s="127"/>
      <c r="F42" s="127"/>
      <c r="G42" s="127"/>
      <c r="H42" s="127"/>
      <c r="I42" s="127"/>
      <c r="J42" s="127"/>
      <c r="K42" s="127"/>
      <c r="L42" s="10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" hidden="1" customHeight="1">
      <c r="A43" s="35"/>
      <c r="B43" s="36"/>
      <c r="C43" s="23" t="s">
        <v>86</v>
      </c>
      <c r="D43" s="37"/>
      <c r="E43" s="37"/>
      <c r="F43" s="37"/>
      <c r="G43" s="37"/>
      <c r="H43" s="37"/>
      <c r="I43" s="37"/>
      <c r="J43" s="37"/>
      <c r="K43" s="37"/>
      <c r="L43" s="10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7" hidden="1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0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12" hidden="1" customHeight="1">
      <c r="A45" s="35"/>
      <c r="B45" s="36"/>
      <c r="C45" s="29" t="s">
        <v>16</v>
      </c>
      <c r="D45" s="37"/>
      <c r="E45" s="37"/>
      <c r="F45" s="37"/>
      <c r="G45" s="37"/>
      <c r="H45" s="37"/>
      <c r="I45" s="37"/>
      <c r="J45" s="37"/>
      <c r="K45" s="37"/>
      <c r="L45" s="102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16.5" hidden="1" customHeight="1">
      <c r="A46" s="35"/>
      <c r="B46" s="36"/>
      <c r="C46" s="37"/>
      <c r="D46" s="37"/>
      <c r="E46" s="259" t="str">
        <f>E7</f>
        <v>REVITALIZACE ZELENĚ AREÁLU NEMOCNICE V HAVÍŘOVĚ</v>
      </c>
      <c r="F46" s="285"/>
      <c r="G46" s="285"/>
      <c r="H46" s="285"/>
      <c r="I46" s="37"/>
      <c r="J46" s="37"/>
      <c r="K46" s="37"/>
      <c r="L46" s="10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7" hidden="1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0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2" hidden="1" customHeight="1">
      <c r="A48" s="35"/>
      <c r="B48" s="36"/>
      <c r="C48" s="29" t="s">
        <v>22</v>
      </c>
      <c r="D48" s="37"/>
      <c r="E48" s="37"/>
      <c r="F48" s="27" t="str">
        <f>F10</f>
        <v>Havířov</v>
      </c>
      <c r="G48" s="37"/>
      <c r="H48" s="37"/>
      <c r="I48" s="29" t="s">
        <v>24</v>
      </c>
      <c r="J48" s="60" t="str">
        <f>IF(J10="","",J10)</f>
        <v>11. 1. 2026</v>
      </c>
      <c r="K48" s="37"/>
      <c r="L48" s="10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7" hidden="1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0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5.15" hidden="1" customHeight="1">
      <c r="A50" s="35"/>
      <c r="B50" s="36"/>
      <c r="C50" s="29" t="s">
        <v>28</v>
      </c>
      <c r="D50" s="37"/>
      <c r="E50" s="37"/>
      <c r="F50" s="27" t="str">
        <f>E13</f>
        <v>Nemocnice Havířov, p.o.</v>
      </c>
      <c r="G50" s="37"/>
      <c r="H50" s="37"/>
      <c r="I50" s="29" t="s">
        <v>35</v>
      </c>
      <c r="J50" s="33" t="str">
        <f>E19</f>
        <v>Ing. Gabriela Pešková</v>
      </c>
      <c r="K50" s="37"/>
      <c r="L50" s="10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5.15" hidden="1" customHeight="1">
      <c r="A51" s="35"/>
      <c r="B51" s="36"/>
      <c r="C51" s="29" t="s">
        <v>33</v>
      </c>
      <c r="D51" s="37"/>
      <c r="E51" s="37"/>
      <c r="F51" s="27" t="str">
        <f>IF(E16="","",E16)</f>
        <v>Vyplň údaj</v>
      </c>
      <c r="G51" s="37"/>
      <c r="H51" s="37"/>
      <c r="I51" s="29" t="s">
        <v>40</v>
      </c>
      <c r="J51" s="33" t="str">
        <f>E22</f>
        <v xml:space="preserve"> </v>
      </c>
      <c r="K51" s="37"/>
      <c r="L51" s="10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0.25" hidden="1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0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29.25" hidden="1" customHeight="1">
      <c r="A53" s="35"/>
      <c r="B53" s="36"/>
      <c r="C53" s="128" t="s">
        <v>87</v>
      </c>
      <c r="D53" s="129"/>
      <c r="E53" s="129"/>
      <c r="F53" s="129"/>
      <c r="G53" s="129"/>
      <c r="H53" s="129"/>
      <c r="I53" s="129"/>
      <c r="J53" s="130" t="s">
        <v>88</v>
      </c>
      <c r="K53" s="129"/>
      <c r="L53" s="10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0.25" hidden="1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0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2.75" hidden="1" customHeight="1">
      <c r="A55" s="35"/>
      <c r="B55" s="36"/>
      <c r="C55" s="131" t="s">
        <v>76</v>
      </c>
      <c r="D55" s="37"/>
      <c r="E55" s="37"/>
      <c r="F55" s="37"/>
      <c r="G55" s="37"/>
      <c r="H55" s="37"/>
      <c r="I55" s="37"/>
      <c r="J55" s="78">
        <f>J80</f>
        <v>0</v>
      </c>
      <c r="K55" s="37"/>
      <c r="L55" s="10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7" t="s">
        <v>89</v>
      </c>
    </row>
    <row r="56" spans="1:47" s="9" customFormat="1" ht="25" hidden="1" customHeight="1">
      <c r="B56" s="132"/>
      <c r="C56" s="133"/>
      <c r="D56" s="134" t="s">
        <v>90</v>
      </c>
      <c r="E56" s="135"/>
      <c r="F56" s="135"/>
      <c r="G56" s="135"/>
      <c r="H56" s="135"/>
      <c r="I56" s="135"/>
      <c r="J56" s="136">
        <f>J81</f>
        <v>0</v>
      </c>
      <c r="K56" s="133"/>
      <c r="L56" s="137"/>
    </row>
    <row r="57" spans="1:47" s="10" customFormat="1" ht="19.899999999999999" hidden="1" customHeight="1">
      <c r="B57" s="138"/>
      <c r="C57" s="139"/>
      <c r="D57" s="140" t="s">
        <v>91</v>
      </c>
      <c r="E57" s="141"/>
      <c r="F57" s="141"/>
      <c r="G57" s="141"/>
      <c r="H57" s="141"/>
      <c r="I57" s="141"/>
      <c r="J57" s="142">
        <f>J82</f>
        <v>0</v>
      </c>
      <c r="K57" s="139"/>
      <c r="L57" s="143"/>
    </row>
    <row r="58" spans="1:47" s="10" customFormat="1" ht="19.899999999999999" hidden="1" customHeight="1">
      <c r="B58" s="138"/>
      <c r="C58" s="139"/>
      <c r="D58" s="140" t="s">
        <v>92</v>
      </c>
      <c r="E58" s="141"/>
      <c r="F58" s="141"/>
      <c r="G58" s="141"/>
      <c r="H58" s="141"/>
      <c r="I58" s="141"/>
      <c r="J58" s="142">
        <f>J218</f>
        <v>0</v>
      </c>
      <c r="K58" s="139"/>
      <c r="L58" s="143"/>
    </row>
    <row r="59" spans="1:47" s="10" customFormat="1" ht="19.899999999999999" hidden="1" customHeight="1">
      <c r="B59" s="138"/>
      <c r="C59" s="139"/>
      <c r="D59" s="140" t="s">
        <v>93</v>
      </c>
      <c r="E59" s="141"/>
      <c r="F59" s="141"/>
      <c r="G59" s="141"/>
      <c r="H59" s="141"/>
      <c r="I59" s="141"/>
      <c r="J59" s="142">
        <f>J220</f>
        <v>0</v>
      </c>
      <c r="K59" s="139"/>
      <c r="L59" s="143"/>
    </row>
    <row r="60" spans="1:47" s="9" customFormat="1" ht="25" hidden="1" customHeight="1">
      <c r="B60" s="132"/>
      <c r="C60" s="133"/>
      <c r="D60" s="134" t="s">
        <v>94</v>
      </c>
      <c r="E60" s="135"/>
      <c r="F60" s="135"/>
      <c r="G60" s="135"/>
      <c r="H60" s="135"/>
      <c r="I60" s="135"/>
      <c r="J60" s="136">
        <f>J223</f>
        <v>0</v>
      </c>
      <c r="K60" s="133"/>
      <c r="L60" s="137"/>
    </row>
    <row r="61" spans="1:47" s="10" customFormat="1" ht="19.899999999999999" hidden="1" customHeight="1">
      <c r="B61" s="138"/>
      <c r="C61" s="139"/>
      <c r="D61" s="140" t="s">
        <v>95</v>
      </c>
      <c r="E61" s="141"/>
      <c r="F61" s="141"/>
      <c r="G61" s="141"/>
      <c r="H61" s="141"/>
      <c r="I61" s="141"/>
      <c r="J61" s="142">
        <f>J224</f>
        <v>0</v>
      </c>
      <c r="K61" s="139"/>
      <c r="L61" s="143"/>
    </row>
    <row r="62" spans="1:47" s="10" customFormat="1" ht="19.899999999999999" hidden="1" customHeight="1">
      <c r="B62" s="138"/>
      <c r="C62" s="139"/>
      <c r="D62" s="140" t="s">
        <v>96</v>
      </c>
      <c r="E62" s="141"/>
      <c r="F62" s="141"/>
      <c r="G62" s="141"/>
      <c r="H62" s="141"/>
      <c r="I62" s="141"/>
      <c r="J62" s="142">
        <f>J228</f>
        <v>0</v>
      </c>
      <c r="K62" s="139"/>
      <c r="L62" s="143"/>
    </row>
    <row r="63" spans="1:47" s="2" customFormat="1" ht="21.75" hidden="1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2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7" hidden="1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2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63" ht="10" hidden="1"/>
    <row r="66" spans="1:63" ht="10" hidden="1"/>
    <row r="67" spans="1:63" ht="10" hidden="1"/>
    <row r="68" spans="1:63" s="2" customFormat="1" ht="7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2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25" customHeight="1">
      <c r="A69" s="35"/>
      <c r="B69" s="36"/>
      <c r="C69" s="23" t="s">
        <v>97</v>
      </c>
      <c r="D69" s="37"/>
      <c r="E69" s="37"/>
      <c r="F69" s="37"/>
      <c r="G69" s="37"/>
      <c r="H69" s="37"/>
      <c r="I69" s="37"/>
      <c r="J69" s="37"/>
      <c r="K69" s="37"/>
      <c r="L69" s="102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7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2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29" t="s">
        <v>16</v>
      </c>
      <c r="D71" s="37"/>
      <c r="E71" s="37"/>
      <c r="F71" s="37"/>
      <c r="G71" s="37"/>
      <c r="H71" s="37"/>
      <c r="I71" s="37"/>
      <c r="J71" s="37"/>
      <c r="K71" s="37"/>
      <c r="L71" s="102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259" t="str">
        <f>E7</f>
        <v>REVITALIZACE ZELENĚ AREÁLU NEMOCNICE V HAVÍŘOVĚ</v>
      </c>
      <c r="F72" s="285"/>
      <c r="G72" s="285"/>
      <c r="H72" s="285"/>
      <c r="I72" s="37"/>
      <c r="J72" s="37"/>
      <c r="K72" s="37"/>
      <c r="L72" s="102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7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2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29" t="s">
        <v>22</v>
      </c>
      <c r="D74" s="37"/>
      <c r="E74" s="37"/>
      <c r="F74" s="27" t="str">
        <f>F10</f>
        <v>Havířov</v>
      </c>
      <c r="G74" s="37"/>
      <c r="H74" s="37"/>
      <c r="I74" s="29" t="s">
        <v>24</v>
      </c>
      <c r="J74" s="60" t="str">
        <f>IF(J10="","",J10)</f>
        <v>11. 1. 2026</v>
      </c>
      <c r="K74" s="37"/>
      <c r="L74" s="102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7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2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15" customHeight="1">
      <c r="A76" s="35"/>
      <c r="B76" s="36"/>
      <c r="C76" s="29" t="s">
        <v>28</v>
      </c>
      <c r="D76" s="37"/>
      <c r="E76" s="37"/>
      <c r="F76" s="27" t="str">
        <f>E13</f>
        <v>Nemocnice Havířov, p.o.</v>
      </c>
      <c r="G76" s="37"/>
      <c r="H76" s="37"/>
      <c r="I76" s="29" t="s">
        <v>35</v>
      </c>
      <c r="J76" s="33" t="str">
        <f>E19</f>
        <v>Ing. Gabriela Pešková</v>
      </c>
      <c r="K76" s="37"/>
      <c r="L76" s="10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15" customHeight="1">
      <c r="A77" s="35"/>
      <c r="B77" s="36"/>
      <c r="C77" s="29" t="s">
        <v>33</v>
      </c>
      <c r="D77" s="37"/>
      <c r="E77" s="37"/>
      <c r="F77" s="27" t="str">
        <f>IF(E16="","",E16)</f>
        <v>Vyplň údaj</v>
      </c>
      <c r="G77" s="37"/>
      <c r="H77" s="37"/>
      <c r="I77" s="29" t="s">
        <v>40</v>
      </c>
      <c r="J77" s="33" t="str">
        <f>E22</f>
        <v xml:space="preserve"> </v>
      </c>
      <c r="K77" s="37"/>
      <c r="L77" s="10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2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4"/>
      <c r="B79" s="145"/>
      <c r="C79" s="146" t="s">
        <v>98</v>
      </c>
      <c r="D79" s="147" t="s">
        <v>63</v>
      </c>
      <c r="E79" s="147" t="s">
        <v>59</v>
      </c>
      <c r="F79" s="147" t="s">
        <v>60</v>
      </c>
      <c r="G79" s="147" t="s">
        <v>99</v>
      </c>
      <c r="H79" s="147" t="s">
        <v>100</v>
      </c>
      <c r="I79" s="147" t="s">
        <v>101</v>
      </c>
      <c r="J79" s="148" t="s">
        <v>88</v>
      </c>
      <c r="K79" s="149" t="s">
        <v>102</v>
      </c>
      <c r="L79" s="150"/>
      <c r="M79" s="69" t="s">
        <v>21</v>
      </c>
      <c r="N79" s="70" t="s">
        <v>48</v>
      </c>
      <c r="O79" s="70" t="s">
        <v>103</v>
      </c>
      <c r="P79" s="70" t="s">
        <v>104</v>
      </c>
      <c r="Q79" s="70" t="s">
        <v>105</v>
      </c>
      <c r="R79" s="70" t="s">
        <v>106</v>
      </c>
      <c r="S79" s="70" t="s">
        <v>107</v>
      </c>
      <c r="T79" s="71" t="s">
        <v>108</v>
      </c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</row>
    <row r="80" spans="1:63" s="2" customFormat="1" ht="22.75" customHeight="1">
      <c r="A80" s="35"/>
      <c r="B80" s="36"/>
      <c r="C80" s="76" t="s">
        <v>109</v>
      </c>
      <c r="D80" s="37"/>
      <c r="E80" s="37"/>
      <c r="F80" s="37"/>
      <c r="G80" s="37"/>
      <c r="H80" s="37"/>
      <c r="I80" s="37"/>
      <c r="J80" s="151">
        <f>BK80</f>
        <v>0</v>
      </c>
      <c r="K80" s="37"/>
      <c r="L80" s="40"/>
      <c r="M80" s="72"/>
      <c r="N80" s="152"/>
      <c r="O80" s="73"/>
      <c r="P80" s="153">
        <f>P81+P223</f>
        <v>0</v>
      </c>
      <c r="Q80" s="73"/>
      <c r="R80" s="153">
        <f>R81+R223</f>
        <v>42.775999999999996</v>
      </c>
      <c r="S80" s="73"/>
      <c r="T80" s="154">
        <f>T81+T223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7" t="s">
        <v>77</v>
      </c>
      <c r="AU80" s="17" t="s">
        <v>89</v>
      </c>
      <c r="BK80" s="155">
        <f>BK81+BK223</f>
        <v>0</v>
      </c>
    </row>
    <row r="81" spans="1:65" s="12" customFormat="1" ht="25.9" customHeight="1">
      <c r="B81" s="156"/>
      <c r="C81" s="157"/>
      <c r="D81" s="158" t="s">
        <v>77</v>
      </c>
      <c r="E81" s="159" t="s">
        <v>110</v>
      </c>
      <c r="F81" s="159" t="s">
        <v>111</v>
      </c>
      <c r="G81" s="157"/>
      <c r="H81" s="157"/>
      <c r="I81" s="160"/>
      <c r="J81" s="161">
        <f>BK81</f>
        <v>0</v>
      </c>
      <c r="K81" s="157"/>
      <c r="L81" s="162"/>
      <c r="M81" s="163"/>
      <c r="N81" s="164"/>
      <c r="O81" s="164"/>
      <c r="P81" s="165">
        <f>P82+P218+P220</f>
        <v>0</v>
      </c>
      <c r="Q81" s="164"/>
      <c r="R81" s="165">
        <f>R82+R218+R220</f>
        <v>42.775999999999996</v>
      </c>
      <c r="S81" s="164"/>
      <c r="T81" s="166">
        <f>T82+T218+T220</f>
        <v>0</v>
      </c>
      <c r="AR81" s="167" t="s">
        <v>39</v>
      </c>
      <c r="AT81" s="168" t="s">
        <v>77</v>
      </c>
      <c r="AU81" s="168" t="s">
        <v>78</v>
      </c>
      <c r="AY81" s="167" t="s">
        <v>112</v>
      </c>
      <c r="BK81" s="169">
        <f>BK82+BK218+BK220</f>
        <v>0</v>
      </c>
    </row>
    <row r="82" spans="1:65" s="12" customFormat="1" ht="22.75" customHeight="1">
      <c r="B82" s="156"/>
      <c r="C82" s="157"/>
      <c r="D82" s="158" t="s">
        <v>77</v>
      </c>
      <c r="E82" s="170" t="s">
        <v>39</v>
      </c>
      <c r="F82" s="170" t="s">
        <v>113</v>
      </c>
      <c r="G82" s="157"/>
      <c r="H82" s="157"/>
      <c r="I82" s="160"/>
      <c r="J82" s="171">
        <f>BK82</f>
        <v>0</v>
      </c>
      <c r="K82" s="157"/>
      <c r="L82" s="162"/>
      <c r="M82" s="163"/>
      <c r="N82" s="164"/>
      <c r="O82" s="164"/>
      <c r="P82" s="165">
        <f>SUM(P83:P217)</f>
        <v>0</v>
      </c>
      <c r="Q82" s="164"/>
      <c r="R82" s="165">
        <f>SUM(R83:R217)</f>
        <v>42.775999999999996</v>
      </c>
      <c r="S82" s="164"/>
      <c r="T82" s="166">
        <f>SUM(T83:T217)</f>
        <v>0</v>
      </c>
      <c r="AR82" s="167" t="s">
        <v>39</v>
      </c>
      <c r="AT82" s="168" t="s">
        <v>77</v>
      </c>
      <c r="AU82" s="168" t="s">
        <v>39</v>
      </c>
      <c r="AY82" s="167" t="s">
        <v>112</v>
      </c>
      <c r="BK82" s="169">
        <f>SUM(BK83:BK217)</f>
        <v>0</v>
      </c>
    </row>
    <row r="83" spans="1:65" s="2" customFormat="1" ht="33" customHeight="1">
      <c r="A83" s="35"/>
      <c r="B83" s="36"/>
      <c r="C83" s="172" t="s">
        <v>39</v>
      </c>
      <c r="D83" s="172" t="s">
        <v>114</v>
      </c>
      <c r="E83" s="173" t="s">
        <v>115</v>
      </c>
      <c r="F83" s="174" t="s">
        <v>116</v>
      </c>
      <c r="G83" s="175" t="s">
        <v>117</v>
      </c>
      <c r="H83" s="176">
        <v>150</v>
      </c>
      <c r="I83" s="177"/>
      <c r="J83" s="178">
        <f>ROUND(I83*H83,2)</f>
        <v>0</v>
      </c>
      <c r="K83" s="179"/>
      <c r="L83" s="40"/>
      <c r="M83" s="180" t="s">
        <v>21</v>
      </c>
      <c r="N83" s="181" t="s">
        <v>49</v>
      </c>
      <c r="O83" s="65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4" t="s">
        <v>118</v>
      </c>
      <c r="AT83" s="184" t="s">
        <v>114</v>
      </c>
      <c r="AU83" s="184" t="s">
        <v>84</v>
      </c>
      <c r="AY83" s="17" t="s">
        <v>112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7" t="s">
        <v>39</v>
      </c>
      <c r="BK83" s="185">
        <f>ROUND(I83*H83,2)</f>
        <v>0</v>
      </c>
      <c r="BL83" s="17" t="s">
        <v>118</v>
      </c>
      <c r="BM83" s="184" t="s">
        <v>119</v>
      </c>
    </row>
    <row r="84" spans="1:65" s="2" customFormat="1" ht="10">
      <c r="A84" s="35"/>
      <c r="B84" s="36"/>
      <c r="C84" s="37"/>
      <c r="D84" s="186" t="s">
        <v>120</v>
      </c>
      <c r="E84" s="37"/>
      <c r="F84" s="187" t="s">
        <v>121</v>
      </c>
      <c r="G84" s="37"/>
      <c r="H84" s="37"/>
      <c r="I84" s="188"/>
      <c r="J84" s="37"/>
      <c r="K84" s="37"/>
      <c r="L84" s="40"/>
      <c r="M84" s="189"/>
      <c r="N84" s="190"/>
      <c r="O84" s="65"/>
      <c r="P84" s="65"/>
      <c r="Q84" s="65"/>
      <c r="R84" s="65"/>
      <c r="S84" s="65"/>
      <c r="T84" s="66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7" t="s">
        <v>120</v>
      </c>
      <c r="AU84" s="17" t="s">
        <v>84</v>
      </c>
    </row>
    <row r="85" spans="1:65" s="13" customFormat="1" ht="10">
      <c r="B85" s="191"/>
      <c r="C85" s="192"/>
      <c r="D85" s="193" t="s">
        <v>122</v>
      </c>
      <c r="E85" s="194" t="s">
        <v>21</v>
      </c>
      <c r="F85" s="195" t="s">
        <v>123</v>
      </c>
      <c r="G85" s="192"/>
      <c r="H85" s="196">
        <v>150</v>
      </c>
      <c r="I85" s="197"/>
      <c r="J85" s="192"/>
      <c r="K85" s="192"/>
      <c r="L85" s="198"/>
      <c r="M85" s="199"/>
      <c r="N85" s="200"/>
      <c r="O85" s="200"/>
      <c r="P85" s="200"/>
      <c r="Q85" s="200"/>
      <c r="R85" s="200"/>
      <c r="S85" s="200"/>
      <c r="T85" s="201"/>
      <c r="AT85" s="202" t="s">
        <v>122</v>
      </c>
      <c r="AU85" s="202" t="s">
        <v>84</v>
      </c>
      <c r="AV85" s="13" t="s">
        <v>84</v>
      </c>
      <c r="AW85" s="13" t="s">
        <v>38</v>
      </c>
      <c r="AX85" s="13" t="s">
        <v>39</v>
      </c>
      <c r="AY85" s="202" t="s">
        <v>112</v>
      </c>
    </row>
    <row r="86" spans="1:65" s="2" customFormat="1" ht="44.25" customHeight="1">
      <c r="A86" s="35"/>
      <c r="B86" s="36"/>
      <c r="C86" s="172" t="s">
        <v>84</v>
      </c>
      <c r="D86" s="172" t="s">
        <v>114</v>
      </c>
      <c r="E86" s="173" t="s">
        <v>124</v>
      </c>
      <c r="F86" s="174" t="s">
        <v>125</v>
      </c>
      <c r="G86" s="175" t="s">
        <v>117</v>
      </c>
      <c r="H86" s="176">
        <v>102</v>
      </c>
      <c r="I86" s="177"/>
      <c r="J86" s="178">
        <f>ROUND(I86*H86,2)</f>
        <v>0</v>
      </c>
      <c r="K86" s="179"/>
      <c r="L86" s="40"/>
      <c r="M86" s="180" t="s">
        <v>21</v>
      </c>
      <c r="N86" s="181" t="s">
        <v>49</v>
      </c>
      <c r="O86" s="65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4" t="s">
        <v>118</v>
      </c>
      <c r="AT86" s="184" t="s">
        <v>114</v>
      </c>
      <c r="AU86" s="184" t="s">
        <v>84</v>
      </c>
      <c r="AY86" s="17" t="s">
        <v>112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39</v>
      </c>
      <c r="BK86" s="185">
        <f>ROUND(I86*H86,2)</f>
        <v>0</v>
      </c>
      <c r="BL86" s="17" t="s">
        <v>118</v>
      </c>
      <c r="BM86" s="184" t="s">
        <v>126</v>
      </c>
    </row>
    <row r="87" spans="1:65" s="2" customFormat="1" ht="10">
      <c r="A87" s="35"/>
      <c r="B87" s="36"/>
      <c r="C87" s="37"/>
      <c r="D87" s="186" t="s">
        <v>120</v>
      </c>
      <c r="E87" s="37"/>
      <c r="F87" s="187" t="s">
        <v>127</v>
      </c>
      <c r="G87" s="37"/>
      <c r="H87" s="37"/>
      <c r="I87" s="188"/>
      <c r="J87" s="37"/>
      <c r="K87" s="37"/>
      <c r="L87" s="40"/>
      <c r="M87" s="189"/>
      <c r="N87" s="190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7" t="s">
        <v>120</v>
      </c>
      <c r="AU87" s="17" t="s">
        <v>84</v>
      </c>
    </row>
    <row r="88" spans="1:65" s="13" customFormat="1" ht="10">
      <c r="B88" s="191"/>
      <c r="C88" s="192"/>
      <c r="D88" s="193" t="s">
        <v>122</v>
      </c>
      <c r="E88" s="194" t="s">
        <v>21</v>
      </c>
      <c r="F88" s="195" t="s">
        <v>128</v>
      </c>
      <c r="G88" s="192"/>
      <c r="H88" s="196">
        <v>102</v>
      </c>
      <c r="I88" s="197"/>
      <c r="J88" s="192"/>
      <c r="K88" s="192"/>
      <c r="L88" s="198"/>
      <c r="M88" s="199"/>
      <c r="N88" s="200"/>
      <c r="O88" s="200"/>
      <c r="P88" s="200"/>
      <c r="Q88" s="200"/>
      <c r="R88" s="200"/>
      <c r="S88" s="200"/>
      <c r="T88" s="201"/>
      <c r="AT88" s="202" t="s">
        <v>122</v>
      </c>
      <c r="AU88" s="202" t="s">
        <v>84</v>
      </c>
      <c r="AV88" s="13" t="s">
        <v>84</v>
      </c>
      <c r="AW88" s="13" t="s">
        <v>38</v>
      </c>
      <c r="AX88" s="13" t="s">
        <v>39</v>
      </c>
      <c r="AY88" s="202" t="s">
        <v>112</v>
      </c>
    </row>
    <row r="89" spans="1:65" s="2" customFormat="1" ht="44.25" customHeight="1">
      <c r="A89" s="35"/>
      <c r="B89" s="36"/>
      <c r="C89" s="172" t="s">
        <v>129</v>
      </c>
      <c r="D89" s="172" t="s">
        <v>114</v>
      </c>
      <c r="E89" s="173" t="s">
        <v>130</v>
      </c>
      <c r="F89" s="174" t="s">
        <v>131</v>
      </c>
      <c r="G89" s="175" t="s">
        <v>117</v>
      </c>
      <c r="H89" s="176">
        <v>1097</v>
      </c>
      <c r="I89" s="177"/>
      <c r="J89" s="178">
        <f>ROUND(I89*H89,2)</f>
        <v>0</v>
      </c>
      <c r="K89" s="179"/>
      <c r="L89" s="40"/>
      <c r="M89" s="180" t="s">
        <v>21</v>
      </c>
      <c r="N89" s="181" t="s">
        <v>49</v>
      </c>
      <c r="O89" s="65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4" t="s">
        <v>118</v>
      </c>
      <c r="AT89" s="184" t="s">
        <v>114</v>
      </c>
      <c r="AU89" s="184" t="s">
        <v>84</v>
      </c>
      <c r="AY89" s="17" t="s">
        <v>112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39</v>
      </c>
      <c r="BK89" s="185">
        <f>ROUND(I89*H89,2)</f>
        <v>0</v>
      </c>
      <c r="BL89" s="17" t="s">
        <v>118</v>
      </c>
      <c r="BM89" s="184" t="s">
        <v>132</v>
      </c>
    </row>
    <row r="90" spans="1:65" s="2" customFormat="1" ht="10">
      <c r="A90" s="35"/>
      <c r="B90" s="36"/>
      <c r="C90" s="37"/>
      <c r="D90" s="186" t="s">
        <v>120</v>
      </c>
      <c r="E90" s="37"/>
      <c r="F90" s="187" t="s">
        <v>133</v>
      </c>
      <c r="G90" s="37"/>
      <c r="H90" s="37"/>
      <c r="I90" s="188"/>
      <c r="J90" s="37"/>
      <c r="K90" s="37"/>
      <c r="L90" s="40"/>
      <c r="M90" s="189"/>
      <c r="N90" s="190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7" t="s">
        <v>120</v>
      </c>
      <c r="AU90" s="17" t="s">
        <v>84</v>
      </c>
    </row>
    <row r="91" spans="1:65" s="13" customFormat="1" ht="20">
      <c r="B91" s="191"/>
      <c r="C91" s="192"/>
      <c r="D91" s="193" t="s">
        <v>122</v>
      </c>
      <c r="E91" s="194" t="s">
        <v>21</v>
      </c>
      <c r="F91" s="195" t="s">
        <v>134</v>
      </c>
      <c r="G91" s="192"/>
      <c r="H91" s="196">
        <v>1097</v>
      </c>
      <c r="I91" s="197"/>
      <c r="J91" s="192"/>
      <c r="K91" s="192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122</v>
      </c>
      <c r="AU91" s="202" t="s">
        <v>84</v>
      </c>
      <c r="AV91" s="13" t="s">
        <v>84</v>
      </c>
      <c r="AW91" s="13" t="s">
        <v>38</v>
      </c>
      <c r="AX91" s="13" t="s">
        <v>39</v>
      </c>
      <c r="AY91" s="202" t="s">
        <v>112</v>
      </c>
    </row>
    <row r="92" spans="1:65" s="2" customFormat="1" ht="24.15" customHeight="1">
      <c r="A92" s="35"/>
      <c r="B92" s="36"/>
      <c r="C92" s="172" t="s">
        <v>118</v>
      </c>
      <c r="D92" s="172" t="s">
        <v>114</v>
      </c>
      <c r="E92" s="173" t="s">
        <v>135</v>
      </c>
      <c r="F92" s="174" t="s">
        <v>136</v>
      </c>
      <c r="G92" s="175" t="s">
        <v>137</v>
      </c>
      <c r="H92" s="176">
        <v>65</v>
      </c>
      <c r="I92" s="177"/>
      <c r="J92" s="178">
        <f>ROUND(I92*H92,2)</f>
        <v>0</v>
      </c>
      <c r="K92" s="179"/>
      <c r="L92" s="40"/>
      <c r="M92" s="180" t="s">
        <v>21</v>
      </c>
      <c r="N92" s="181" t="s">
        <v>49</v>
      </c>
      <c r="O92" s="65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4" t="s">
        <v>118</v>
      </c>
      <c r="AT92" s="184" t="s">
        <v>114</v>
      </c>
      <c r="AU92" s="184" t="s">
        <v>84</v>
      </c>
      <c r="AY92" s="17" t="s">
        <v>112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39</v>
      </c>
      <c r="BK92" s="185">
        <f>ROUND(I92*H92,2)</f>
        <v>0</v>
      </c>
      <c r="BL92" s="17" t="s">
        <v>118</v>
      </c>
      <c r="BM92" s="184" t="s">
        <v>138</v>
      </c>
    </row>
    <row r="93" spans="1:65" s="2" customFormat="1" ht="33" customHeight="1">
      <c r="A93" s="35"/>
      <c r="B93" s="36"/>
      <c r="C93" s="172" t="s">
        <v>139</v>
      </c>
      <c r="D93" s="172" t="s">
        <v>114</v>
      </c>
      <c r="E93" s="173" t="s">
        <v>140</v>
      </c>
      <c r="F93" s="174" t="s">
        <v>141</v>
      </c>
      <c r="G93" s="175" t="s">
        <v>142</v>
      </c>
      <c r="H93" s="176">
        <v>1</v>
      </c>
      <c r="I93" s="177"/>
      <c r="J93" s="178">
        <f>ROUND(I93*H93,2)</f>
        <v>0</v>
      </c>
      <c r="K93" s="179"/>
      <c r="L93" s="40"/>
      <c r="M93" s="180" t="s">
        <v>21</v>
      </c>
      <c r="N93" s="181" t="s">
        <v>49</v>
      </c>
      <c r="O93" s="65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4" t="s">
        <v>118</v>
      </c>
      <c r="AT93" s="184" t="s">
        <v>114</v>
      </c>
      <c r="AU93" s="184" t="s">
        <v>84</v>
      </c>
      <c r="AY93" s="17" t="s">
        <v>112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39</v>
      </c>
      <c r="BK93" s="185">
        <f>ROUND(I93*H93,2)</f>
        <v>0</v>
      </c>
      <c r="BL93" s="17" t="s">
        <v>118</v>
      </c>
      <c r="BM93" s="184" t="s">
        <v>143</v>
      </c>
    </row>
    <row r="94" spans="1:65" s="2" customFormat="1" ht="10">
      <c r="A94" s="35"/>
      <c r="B94" s="36"/>
      <c r="C94" s="37"/>
      <c r="D94" s="186" t="s">
        <v>120</v>
      </c>
      <c r="E94" s="37"/>
      <c r="F94" s="187" t="s">
        <v>144</v>
      </c>
      <c r="G94" s="37"/>
      <c r="H94" s="37"/>
      <c r="I94" s="188"/>
      <c r="J94" s="37"/>
      <c r="K94" s="37"/>
      <c r="L94" s="40"/>
      <c r="M94" s="189"/>
      <c r="N94" s="190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7" t="s">
        <v>120</v>
      </c>
      <c r="AU94" s="17" t="s">
        <v>84</v>
      </c>
    </row>
    <row r="95" spans="1:65" s="13" customFormat="1" ht="10">
      <c r="B95" s="191"/>
      <c r="C95" s="192"/>
      <c r="D95" s="193" t="s">
        <v>122</v>
      </c>
      <c r="E95" s="194" t="s">
        <v>21</v>
      </c>
      <c r="F95" s="195" t="s">
        <v>145</v>
      </c>
      <c r="G95" s="192"/>
      <c r="H95" s="196">
        <v>1</v>
      </c>
      <c r="I95" s="197"/>
      <c r="J95" s="192"/>
      <c r="K95" s="192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122</v>
      </c>
      <c r="AU95" s="202" t="s">
        <v>84</v>
      </c>
      <c r="AV95" s="13" t="s">
        <v>84</v>
      </c>
      <c r="AW95" s="13" t="s">
        <v>38</v>
      </c>
      <c r="AX95" s="13" t="s">
        <v>39</v>
      </c>
      <c r="AY95" s="202" t="s">
        <v>112</v>
      </c>
    </row>
    <row r="96" spans="1:65" s="2" customFormat="1" ht="33" customHeight="1">
      <c r="A96" s="35"/>
      <c r="B96" s="36"/>
      <c r="C96" s="172" t="s">
        <v>146</v>
      </c>
      <c r="D96" s="172" t="s">
        <v>114</v>
      </c>
      <c r="E96" s="173" t="s">
        <v>147</v>
      </c>
      <c r="F96" s="174" t="s">
        <v>148</v>
      </c>
      <c r="G96" s="175" t="s">
        <v>142</v>
      </c>
      <c r="H96" s="176">
        <v>4</v>
      </c>
      <c r="I96" s="177"/>
      <c r="J96" s="178">
        <f>ROUND(I96*H96,2)</f>
        <v>0</v>
      </c>
      <c r="K96" s="179"/>
      <c r="L96" s="40"/>
      <c r="M96" s="180" t="s">
        <v>21</v>
      </c>
      <c r="N96" s="181" t="s">
        <v>49</v>
      </c>
      <c r="O96" s="65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4" t="s">
        <v>118</v>
      </c>
      <c r="AT96" s="184" t="s">
        <v>114</v>
      </c>
      <c r="AU96" s="184" t="s">
        <v>84</v>
      </c>
      <c r="AY96" s="17" t="s">
        <v>112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39</v>
      </c>
      <c r="BK96" s="185">
        <f>ROUND(I96*H96,2)</f>
        <v>0</v>
      </c>
      <c r="BL96" s="17" t="s">
        <v>118</v>
      </c>
      <c r="BM96" s="184" t="s">
        <v>149</v>
      </c>
    </row>
    <row r="97" spans="1:65" s="2" customFormat="1" ht="10">
      <c r="A97" s="35"/>
      <c r="B97" s="36"/>
      <c r="C97" s="37"/>
      <c r="D97" s="186" t="s">
        <v>120</v>
      </c>
      <c r="E97" s="37"/>
      <c r="F97" s="187" t="s">
        <v>150</v>
      </c>
      <c r="G97" s="37"/>
      <c r="H97" s="37"/>
      <c r="I97" s="188"/>
      <c r="J97" s="37"/>
      <c r="K97" s="37"/>
      <c r="L97" s="40"/>
      <c r="M97" s="189"/>
      <c r="N97" s="190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7" t="s">
        <v>120</v>
      </c>
      <c r="AU97" s="17" t="s">
        <v>84</v>
      </c>
    </row>
    <row r="98" spans="1:65" s="13" customFormat="1" ht="10">
      <c r="B98" s="191"/>
      <c r="C98" s="192"/>
      <c r="D98" s="193" t="s">
        <v>122</v>
      </c>
      <c r="E98" s="194" t="s">
        <v>21</v>
      </c>
      <c r="F98" s="195" t="s">
        <v>151</v>
      </c>
      <c r="G98" s="192"/>
      <c r="H98" s="196">
        <v>4</v>
      </c>
      <c r="I98" s="197"/>
      <c r="J98" s="192"/>
      <c r="K98" s="192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122</v>
      </c>
      <c r="AU98" s="202" t="s">
        <v>84</v>
      </c>
      <c r="AV98" s="13" t="s">
        <v>84</v>
      </c>
      <c r="AW98" s="13" t="s">
        <v>38</v>
      </c>
      <c r="AX98" s="13" t="s">
        <v>39</v>
      </c>
      <c r="AY98" s="202" t="s">
        <v>112</v>
      </c>
    </row>
    <row r="99" spans="1:65" s="2" customFormat="1" ht="37.75" customHeight="1">
      <c r="A99" s="35"/>
      <c r="B99" s="36"/>
      <c r="C99" s="172" t="s">
        <v>152</v>
      </c>
      <c r="D99" s="172" t="s">
        <v>114</v>
      </c>
      <c r="E99" s="173" t="s">
        <v>153</v>
      </c>
      <c r="F99" s="174" t="s">
        <v>154</v>
      </c>
      <c r="G99" s="175" t="s">
        <v>142</v>
      </c>
      <c r="H99" s="176">
        <v>2</v>
      </c>
      <c r="I99" s="177"/>
      <c r="J99" s="178">
        <f>ROUND(I99*H99,2)</f>
        <v>0</v>
      </c>
      <c r="K99" s="179"/>
      <c r="L99" s="40"/>
      <c r="M99" s="180" t="s">
        <v>21</v>
      </c>
      <c r="N99" s="181" t="s">
        <v>49</v>
      </c>
      <c r="O99" s="65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4" t="s">
        <v>118</v>
      </c>
      <c r="AT99" s="184" t="s">
        <v>114</v>
      </c>
      <c r="AU99" s="184" t="s">
        <v>84</v>
      </c>
      <c r="AY99" s="17" t="s">
        <v>112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39</v>
      </c>
      <c r="BK99" s="185">
        <f>ROUND(I99*H99,2)</f>
        <v>0</v>
      </c>
      <c r="BL99" s="17" t="s">
        <v>118</v>
      </c>
      <c r="BM99" s="184" t="s">
        <v>155</v>
      </c>
    </row>
    <row r="100" spans="1:65" s="2" customFormat="1" ht="10">
      <c r="A100" s="35"/>
      <c r="B100" s="36"/>
      <c r="C100" s="37"/>
      <c r="D100" s="186" t="s">
        <v>120</v>
      </c>
      <c r="E100" s="37"/>
      <c r="F100" s="187" t="s">
        <v>156</v>
      </c>
      <c r="G100" s="37"/>
      <c r="H100" s="37"/>
      <c r="I100" s="188"/>
      <c r="J100" s="37"/>
      <c r="K100" s="37"/>
      <c r="L100" s="40"/>
      <c r="M100" s="189"/>
      <c r="N100" s="190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7" t="s">
        <v>120</v>
      </c>
      <c r="AU100" s="17" t="s">
        <v>84</v>
      </c>
    </row>
    <row r="101" spans="1:65" s="13" customFormat="1" ht="10">
      <c r="B101" s="191"/>
      <c r="C101" s="192"/>
      <c r="D101" s="193" t="s">
        <v>122</v>
      </c>
      <c r="E101" s="194" t="s">
        <v>21</v>
      </c>
      <c r="F101" s="195" t="s">
        <v>157</v>
      </c>
      <c r="G101" s="192"/>
      <c r="H101" s="196">
        <v>2</v>
      </c>
      <c r="I101" s="197"/>
      <c r="J101" s="192"/>
      <c r="K101" s="192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122</v>
      </c>
      <c r="AU101" s="202" t="s">
        <v>84</v>
      </c>
      <c r="AV101" s="13" t="s">
        <v>84</v>
      </c>
      <c r="AW101" s="13" t="s">
        <v>38</v>
      </c>
      <c r="AX101" s="13" t="s">
        <v>39</v>
      </c>
      <c r="AY101" s="202" t="s">
        <v>112</v>
      </c>
    </row>
    <row r="102" spans="1:65" s="2" customFormat="1" ht="37.75" customHeight="1">
      <c r="A102" s="35"/>
      <c r="B102" s="36"/>
      <c r="C102" s="172" t="s">
        <v>158</v>
      </c>
      <c r="D102" s="172" t="s">
        <v>114</v>
      </c>
      <c r="E102" s="173" t="s">
        <v>159</v>
      </c>
      <c r="F102" s="174" t="s">
        <v>160</v>
      </c>
      <c r="G102" s="175" t="s">
        <v>142</v>
      </c>
      <c r="H102" s="176">
        <v>1</v>
      </c>
      <c r="I102" s="177"/>
      <c r="J102" s="178">
        <f>ROUND(I102*H102,2)</f>
        <v>0</v>
      </c>
      <c r="K102" s="179"/>
      <c r="L102" s="40"/>
      <c r="M102" s="180" t="s">
        <v>21</v>
      </c>
      <c r="N102" s="181" t="s">
        <v>49</v>
      </c>
      <c r="O102" s="65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4" t="s">
        <v>118</v>
      </c>
      <c r="AT102" s="184" t="s">
        <v>114</v>
      </c>
      <c r="AU102" s="184" t="s">
        <v>84</v>
      </c>
      <c r="AY102" s="17" t="s">
        <v>112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39</v>
      </c>
      <c r="BK102" s="185">
        <f>ROUND(I102*H102,2)</f>
        <v>0</v>
      </c>
      <c r="BL102" s="17" t="s">
        <v>118</v>
      </c>
      <c r="BM102" s="184" t="s">
        <v>161</v>
      </c>
    </row>
    <row r="103" spans="1:65" s="2" customFormat="1" ht="10">
      <c r="A103" s="35"/>
      <c r="B103" s="36"/>
      <c r="C103" s="37"/>
      <c r="D103" s="186" t="s">
        <v>120</v>
      </c>
      <c r="E103" s="37"/>
      <c r="F103" s="187" t="s">
        <v>162</v>
      </c>
      <c r="G103" s="37"/>
      <c r="H103" s="37"/>
      <c r="I103" s="188"/>
      <c r="J103" s="37"/>
      <c r="K103" s="37"/>
      <c r="L103" s="40"/>
      <c r="M103" s="189"/>
      <c r="N103" s="190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7" t="s">
        <v>120</v>
      </c>
      <c r="AU103" s="17" t="s">
        <v>84</v>
      </c>
    </row>
    <row r="104" spans="1:65" s="13" customFormat="1" ht="10">
      <c r="B104" s="191"/>
      <c r="C104" s="192"/>
      <c r="D104" s="193" t="s">
        <v>122</v>
      </c>
      <c r="E104" s="194" t="s">
        <v>21</v>
      </c>
      <c r="F104" s="195" t="s">
        <v>145</v>
      </c>
      <c r="G104" s="192"/>
      <c r="H104" s="196">
        <v>1</v>
      </c>
      <c r="I104" s="197"/>
      <c r="J104" s="192"/>
      <c r="K104" s="192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122</v>
      </c>
      <c r="AU104" s="202" t="s">
        <v>84</v>
      </c>
      <c r="AV104" s="13" t="s">
        <v>84</v>
      </c>
      <c r="AW104" s="13" t="s">
        <v>38</v>
      </c>
      <c r="AX104" s="13" t="s">
        <v>39</v>
      </c>
      <c r="AY104" s="202" t="s">
        <v>112</v>
      </c>
    </row>
    <row r="105" spans="1:65" s="2" customFormat="1" ht="37.75" customHeight="1">
      <c r="A105" s="35"/>
      <c r="B105" s="36"/>
      <c r="C105" s="172" t="s">
        <v>163</v>
      </c>
      <c r="D105" s="172" t="s">
        <v>114</v>
      </c>
      <c r="E105" s="173" t="s">
        <v>164</v>
      </c>
      <c r="F105" s="174" t="s">
        <v>165</v>
      </c>
      <c r="G105" s="175" t="s">
        <v>142</v>
      </c>
      <c r="H105" s="176">
        <v>1</v>
      </c>
      <c r="I105" s="177"/>
      <c r="J105" s="178">
        <f>ROUND(I105*H105,2)</f>
        <v>0</v>
      </c>
      <c r="K105" s="179"/>
      <c r="L105" s="40"/>
      <c r="M105" s="180" t="s">
        <v>21</v>
      </c>
      <c r="N105" s="181" t="s">
        <v>49</v>
      </c>
      <c r="O105" s="65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4" t="s">
        <v>118</v>
      </c>
      <c r="AT105" s="184" t="s">
        <v>114</v>
      </c>
      <c r="AU105" s="184" t="s">
        <v>84</v>
      </c>
      <c r="AY105" s="17" t="s">
        <v>112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39</v>
      </c>
      <c r="BK105" s="185">
        <f>ROUND(I105*H105,2)</f>
        <v>0</v>
      </c>
      <c r="BL105" s="17" t="s">
        <v>118</v>
      </c>
      <c r="BM105" s="184" t="s">
        <v>166</v>
      </c>
    </row>
    <row r="106" spans="1:65" s="2" customFormat="1" ht="10">
      <c r="A106" s="35"/>
      <c r="B106" s="36"/>
      <c r="C106" s="37"/>
      <c r="D106" s="186" t="s">
        <v>120</v>
      </c>
      <c r="E106" s="37"/>
      <c r="F106" s="187" t="s">
        <v>167</v>
      </c>
      <c r="G106" s="37"/>
      <c r="H106" s="37"/>
      <c r="I106" s="188"/>
      <c r="J106" s="37"/>
      <c r="K106" s="37"/>
      <c r="L106" s="40"/>
      <c r="M106" s="189"/>
      <c r="N106" s="190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7" t="s">
        <v>120</v>
      </c>
      <c r="AU106" s="17" t="s">
        <v>84</v>
      </c>
    </row>
    <row r="107" spans="1:65" s="13" customFormat="1" ht="10">
      <c r="B107" s="191"/>
      <c r="C107" s="192"/>
      <c r="D107" s="193" t="s">
        <v>122</v>
      </c>
      <c r="E107" s="194" t="s">
        <v>21</v>
      </c>
      <c r="F107" s="195" t="s">
        <v>145</v>
      </c>
      <c r="G107" s="192"/>
      <c r="H107" s="196">
        <v>1</v>
      </c>
      <c r="I107" s="197"/>
      <c r="J107" s="192"/>
      <c r="K107" s="192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122</v>
      </c>
      <c r="AU107" s="202" t="s">
        <v>84</v>
      </c>
      <c r="AV107" s="13" t="s">
        <v>84</v>
      </c>
      <c r="AW107" s="13" t="s">
        <v>38</v>
      </c>
      <c r="AX107" s="13" t="s">
        <v>39</v>
      </c>
      <c r="AY107" s="202" t="s">
        <v>112</v>
      </c>
    </row>
    <row r="108" spans="1:65" s="2" customFormat="1" ht="37.75" customHeight="1">
      <c r="A108" s="35"/>
      <c r="B108" s="36"/>
      <c r="C108" s="172" t="s">
        <v>168</v>
      </c>
      <c r="D108" s="172" t="s">
        <v>114</v>
      </c>
      <c r="E108" s="173" t="s">
        <v>169</v>
      </c>
      <c r="F108" s="174" t="s">
        <v>170</v>
      </c>
      <c r="G108" s="175" t="s">
        <v>142</v>
      </c>
      <c r="H108" s="176">
        <v>1</v>
      </c>
      <c r="I108" s="177"/>
      <c r="J108" s="178">
        <f>ROUND(I108*H108,2)</f>
        <v>0</v>
      </c>
      <c r="K108" s="179"/>
      <c r="L108" s="40"/>
      <c r="M108" s="180" t="s">
        <v>21</v>
      </c>
      <c r="N108" s="181" t="s">
        <v>49</v>
      </c>
      <c r="O108" s="65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4" t="s">
        <v>118</v>
      </c>
      <c r="AT108" s="184" t="s">
        <v>114</v>
      </c>
      <c r="AU108" s="184" t="s">
        <v>84</v>
      </c>
      <c r="AY108" s="17" t="s">
        <v>112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39</v>
      </c>
      <c r="BK108" s="185">
        <f>ROUND(I108*H108,2)</f>
        <v>0</v>
      </c>
      <c r="BL108" s="17" t="s">
        <v>118</v>
      </c>
      <c r="BM108" s="184" t="s">
        <v>171</v>
      </c>
    </row>
    <row r="109" spans="1:65" s="2" customFormat="1" ht="10">
      <c r="A109" s="35"/>
      <c r="B109" s="36"/>
      <c r="C109" s="37"/>
      <c r="D109" s="186" t="s">
        <v>120</v>
      </c>
      <c r="E109" s="37"/>
      <c r="F109" s="187" t="s">
        <v>172</v>
      </c>
      <c r="G109" s="37"/>
      <c r="H109" s="37"/>
      <c r="I109" s="188"/>
      <c r="J109" s="37"/>
      <c r="K109" s="37"/>
      <c r="L109" s="40"/>
      <c r="M109" s="189"/>
      <c r="N109" s="190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7" t="s">
        <v>120</v>
      </c>
      <c r="AU109" s="17" t="s">
        <v>84</v>
      </c>
    </row>
    <row r="110" spans="1:65" s="13" customFormat="1" ht="10">
      <c r="B110" s="191"/>
      <c r="C110" s="192"/>
      <c r="D110" s="193" t="s">
        <v>122</v>
      </c>
      <c r="E110" s="194" t="s">
        <v>21</v>
      </c>
      <c r="F110" s="195" t="s">
        <v>145</v>
      </c>
      <c r="G110" s="192"/>
      <c r="H110" s="196">
        <v>1</v>
      </c>
      <c r="I110" s="197"/>
      <c r="J110" s="192"/>
      <c r="K110" s="192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122</v>
      </c>
      <c r="AU110" s="202" t="s">
        <v>84</v>
      </c>
      <c r="AV110" s="13" t="s">
        <v>84</v>
      </c>
      <c r="AW110" s="13" t="s">
        <v>38</v>
      </c>
      <c r="AX110" s="13" t="s">
        <v>39</v>
      </c>
      <c r="AY110" s="202" t="s">
        <v>112</v>
      </c>
    </row>
    <row r="111" spans="1:65" s="2" customFormat="1" ht="24.15" customHeight="1">
      <c r="A111" s="35"/>
      <c r="B111" s="36"/>
      <c r="C111" s="172" t="s">
        <v>173</v>
      </c>
      <c r="D111" s="172" t="s">
        <v>114</v>
      </c>
      <c r="E111" s="173" t="s">
        <v>174</v>
      </c>
      <c r="F111" s="174" t="s">
        <v>175</v>
      </c>
      <c r="G111" s="175" t="s">
        <v>176</v>
      </c>
      <c r="H111" s="176">
        <v>10</v>
      </c>
      <c r="I111" s="177"/>
      <c r="J111" s="178">
        <f>ROUND(I111*H111,2)</f>
        <v>0</v>
      </c>
      <c r="K111" s="179"/>
      <c r="L111" s="40"/>
      <c r="M111" s="180" t="s">
        <v>21</v>
      </c>
      <c r="N111" s="181" t="s">
        <v>49</v>
      </c>
      <c r="O111" s="65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4" t="s">
        <v>118</v>
      </c>
      <c r="AT111" s="184" t="s">
        <v>114</v>
      </c>
      <c r="AU111" s="184" t="s">
        <v>84</v>
      </c>
      <c r="AY111" s="17" t="s">
        <v>112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39</v>
      </c>
      <c r="BK111" s="185">
        <f>ROUND(I111*H111,2)</f>
        <v>0</v>
      </c>
      <c r="BL111" s="17" t="s">
        <v>118</v>
      </c>
      <c r="BM111" s="184" t="s">
        <v>177</v>
      </c>
    </row>
    <row r="112" spans="1:65" s="2" customFormat="1" ht="18">
      <c r="A112" s="35"/>
      <c r="B112" s="36"/>
      <c r="C112" s="37"/>
      <c r="D112" s="193" t="s">
        <v>178</v>
      </c>
      <c r="E112" s="37"/>
      <c r="F112" s="203" t="s">
        <v>179</v>
      </c>
      <c r="G112" s="37"/>
      <c r="H112" s="37"/>
      <c r="I112" s="188"/>
      <c r="J112" s="37"/>
      <c r="K112" s="37"/>
      <c r="L112" s="40"/>
      <c r="M112" s="189"/>
      <c r="N112" s="190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7" t="s">
        <v>178</v>
      </c>
      <c r="AU112" s="17" t="s">
        <v>84</v>
      </c>
    </row>
    <row r="113" spans="1:65" s="2" customFormat="1" ht="24.15" customHeight="1">
      <c r="A113" s="35"/>
      <c r="B113" s="36"/>
      <c r="C113" s="172" t="s">
        <v>8</v>
      </c>
      <c r="D113" s="172" t="s">
        <v>114</v>
      </c>
      <c r="E113" s="173" t="s">
        <v>180</v>
      </c>
      <c r="F113" s="174" t="s">
        <v>181</v>
      </c>
      <c r="G113" s="175" t="s">
        <v>182</v>
      </c>
      <c r="H113" s="176">
        <v>96.65</v>
      </c>
      <c r="I113" s="177"/>
      <c r="J113" s="178">
        <f>ROUND(I113*H113,2)</f>
        <v>0</v>
      </c>
      <c r="K113" s="179"/>
      <c r="L113" s="40"/>
      <c r="M113" s="180" t="s">
        <v>21</v>
      </c>
      <c r="N113" s="181" t="s">
        <v>49</v>
      </c>
      <c r="O113" s="65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4" t="s">
        <v>118</v>
      </c>
      <c r="AT113" s="184" t="s">
        <v>114</v>
      </c>
      <c r="AU113" s="184" t="s">
        <v>84</v>
      </c>
      <c r="AY113" s="17" t="s">
        <v>112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39</v>
      </c>
      <c r="BK113" s="185">
        <f>ROUND(I113*H113,2)</f>
        <v>0</v>
      </c>
      <c r="BL113" s="17" t="s">
        <v>118</v>
      </c>
      <c r="BM113" s="184" t="s">
        <v>183</v>
      </c>
    </row>
    <row r="114" spans="1:65" s="2" customFormat="1" ht="18">
      <c r="A114" s="35"/>
      <c r="B114" s="36"/>
      <c r="C114" s="37"/>
      <c r="D114" s="193" t="s">
        <v>178</v>
      </c>
      <c r="E114" s="37"/>
      <c r="F114" s="203" t="s">
        <v>184</v>
      </c>
      <c r="G114" s="37"/>
      <c r="H114" s="37"/>
      <c r="I114" s="188"/>
      <c r="J114" s="37"/>
      <c r="K114" s="37"/>
      <c r="L114" s="40"/>
      <c r="M114" s="189"/>
      <c r="N114" s="190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7" t="s">
        <v>178</v>
      </c>
      <c r="AU114" s="17" t="s">
        <v>84</v>
      </c>
    </row>
    <row r="115" spans="1:65" s="14" customFormat="1" ht="10">
      <c r="B115" s="204"/>
      <c r="C115" s="205"/>
      <c r="D115" s="193" t="s">
        <v>122</v>
      </c>
      <c r="E115" s="206" t="s">
        <v>21</v>
      </c>
      <c r="F115" s="207" t="s">
        <v>185</v>
      </c>
      <c r="G115" s="205"/>
      <c r="H115" s="206" t="s">
        <v>21</v>
      </c>
      <c r="I115" s="208"/>
      <c r="J115" s="205"/>
      <c r="K115" s="205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122</v>
      </c>
      <c r="AU115" s="213" t="s">
        <v>84</v>
      </c>
      <c r="AV115" s="14" t="s">
        <v>39</v>
      </c>
      <c r="AW115" s="14" t="s">
        <v>38</v>
      </c>
      <c r="AX115" s="14" t="s">
        <v>78</v>
      </c>
      <c r="AY115" s="213" t="s">
        <v>112</v>
      </c>
    </row>
    <row r="116" spans="1:65" s="13" customFormat="1" ht="10">
      <c r="B116" s="191"/>
      <c r="C116" s="192"/>
      <c r="D116" s="193" t="s">
        <v>122</v>
      </c>
      <c r="E116" s="194" t="s">
        <v>21</v>
      </c>
      <c r="F116" s="195" t="s">
        <v>186</v>
      </c>
      <c r="G116" s="192"/>
      <c r="H116" s="196">
        <v>0.99</v>
      </c>
      <c r="I116" s="197"/>
      <c r="J116" s="192"/>
      <c r="K116" s="192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122</v>
      </c>
      <c r="AU116" s="202" t="s">
        <v>84</v>
      </c>
      <c r="AV116" s="13" t="s">
        <v>84</v>
      </c>
      <c r="AW116" s="13" t="s">
        <v>38</v>
      </c>
      <c r="AX116" s="13" t="s">
        <v>78</v>
      </c>
      <c r="AY116" s="202" t="s">
        <v>112</v>
      </c>
    </row>
    <row r="117" spans="1:65" s="13" customFormat="1" ht="10">
      <c r="B117" s="191"/>
      <c r="C117" s="192"/>
      <c r="D117" s="193" t="s">
        <v>122</v>
      </c>
      <c r="E117" s="194" t="s">
        <v>21</v>
      </c>
      <c r="F117" s="195" t="s">
        <v>187</v>
      </c>
      <c r="G117" s="192"/>
      <c r="H117" s="196">
        <v>0.36</v>
      </c>
      <c r="I117" s="197"/>
      <c r="J117" s="192"/>
      <c r="K117" s="192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122</v>
      </c>
      <c r="AU117" s="202" t="s">
        <v>84</v>
      </c>
      <c r="AV117" s="13" t="s">
        <v>84</v>
      </c>
      <c r="AW117" s="13" t="s">
        <v>38</v>
      </c>
      <c r="AX117" s="13" t="s">
        <v>78</v>
      </c>
      <c r="AY117" s="202" t="s">
        <v>112</v>
      </c>
    </row>
    <row r="118" spans="1:65" s="13" customFormat="1" ht="10">
      <c r="B118" s="191"/>
      <c r="C118" s="192"/>
      <c r="D118" s="193" t="s">
        <v>122</v>
      </c>
      <c r="E118" s="194" t="s">
        <v>21</v>
      </c>
      <c r="F118" s="195" t="s">
        <v>188</v>
      </c>
      <c r="G118" s="192"/>
      <c r="H118" s="196">
        <v>90</v>
      </c>
      <c r="I118" s="197"/>
      <c r="J118" s="192"/>
      <c r="K118" s="192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122</v>
      </c>
      <c r="AU118" s="202" t="s">
        <v>84</v>
      </c>
      <c r="AV118" s="13" t="s">
        <v>84</v>
      </c>
      <c r="AW118" s="13" t="s">
        <v>38</v>
      </c>
      <c r="AX118" s="13" t="s">
        <v>78</v>
      </c>
      <c r="AY118" s="202" t="s">
        <v>112</v>
      </c>
    </row>
    <row r="119" spans="1:65" s="13" customFormat="1" ht="10">
      <c r="B119" s="191"/>
      <c r="C119" s="192"/>
      <c r="D119" s="193" t="s">
        <v>122</v>
      </c>
      <c r="E119" s="194" t="s">
        <v>21</v>
      </c>
      <c r="F119" s="195" t="s">
        <v>189</v>
      </c>
      <c r="G119" s="192"/>
      <c r="H119" s="196">
        <v>5.3</v>
      </c>
      <c r="I119" s="197"/>
      <c r="J119" s="192"/>
      <c r="K119" s="192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122</v>
      </c>
      <c r="AU119" s="202" t="s">
        <v>84</v>
      </c>
      <c r="AV119" s="13" t="s">
        <v>84</v>
      </c>
      <c r="AW119" s="13" t="s">
        <v>38</v>
      </c>
      <c r="AX119" s="13" t="s">
        <v>78</v>
      </c>
      <c r="AY119" s="202" t="s">
        <v>112</v>
      </c>
    </row>
    <row r="120" spans="1:65" s="15" customFormat="1" ht="10">
      <c r="B120" s="214"/>
      <c r="C120" s="215"/>
      <c r="D120" s="193" t="s">
        <v>122</v>
      </c>
      <c r="E120" s="216" t="s">
        <v>21</v>
      </c>
      <c r="F120" s="217" t="s">
        <v>190</v>
      </c>
      <c r="G120" s="215"/>
      <c r="H120" s="218">
        <v>96.65</v>
      </c>
      <c r="I120" s="219"/>
      <c r="J120" s="215"/>
      <c r="K120" s="215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122</v>
      </c>
      <c r="AU120" s="224" t="s">
        <v>84</v>
      </c>
      <c r="AV120" s="15" t="s">
        <v>118</v>
      </c>
      <c r="AW120" s="15" t="s">
        <v>38</v>
      </c>
      <c r="AX120" s="15" t="s">
        <v>39</v>
      </c>
      <c r="AY120" s="224" t="s">
        <v>112</v>
      </c>
    </row>
    <row r="121" spans="1:65" s="2" customFormat="1" ht="33" customHeight="1">
      <c r="A121" s="35"/>
      <c r="B121" s="36"/>
      <c r="C121" s="172" t="s">
        <v>191</v>
      </c>
      <c r="D121" s="172" t="s">
        <v>114</v>
      </c>
      <c r="E121" s="173" t="s">
        <v>192</v>
      </c>
      <c r="F121" s="174" t="s">
        <v>193</v>
      </c>
      <c r="G121" s="175" t="s">
        <v>117</v>
      </c>
      <c r="H121" s="176">
        <v>3.45</v>
      </c>
      <c r="I121" s="177"/>
      <c r="J121" s="178">
        <f>ROUND(I121*H121,2)</f>
        <v>0</v>
      </c>
      <c r="K121" s="179"/>
      <c r="L121" s="40"/>
      <c r="M121" s="180" t="s">
        <v>21</v>
      </c>
      <c r="N121" s="181" t="s">
        <v>49</v>
      </c>
      <c r="O121" s="65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4" t="s">
        <v>118</v>
      </c>
      <c r="AT121" s="184" t="s">
        <v>114</v>
      </c>
      <c r="AU121" s="184" t="s">
        <v>84</v>
      </c>
      <c r="AY121" s="17" t="s">
        <v>112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39</v>
      </c>
      <c r="BK121" s="185">
        <f>ROUND(I121*H121,2)</f>
        <v>0</v>
      </c>
      <c r="BL121" s="17" t="s">
        <v>118</v>
      </c>
      <c r="BM121" s="184" t="s">
        <v>194</v>
      </c>
    </row>
    <row r="122" spans="1:65" s="2" customFormat="1" ht="10">
      <c r="A122" s="35"/>
      <c r="B122" s="36"/>
      <c r="C122" s="37"/>
      <c r="D122" s="186" t="s">
        <v>120</v>
      </c>
      <c r="E122" s="37"/>
      <c r="F122" s="187" t="s">
        <v>195</v>
      </c>
      <c r="G122" s="37"/>
      <c r="H122" s="37"/>
      <c r="I122" s="188"/>
      <c r="J122" s="37"/>
      <c r="K122" s="37"/>
      <c r="L122" s="40"/>
      <c r="M122" s="189"/>
      <c r="N122" s="190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120</v>
      </c>
      <c r="AU122" s="17" t="s">
        <v>84</v>
      </c>
    </row>
    <row r="123" spans="1:65" s="13" customFormat="1" ht="10">
      <c r="B123" s="191"/>
      <c r="C123" s="192"/>
      <c r="D123" s="193" t="s">
        <v>122</v>
      </c>
      <c r="E123" s="194" t="s">
        <v>21</v>
      </c>
      <c r="F123" s="195" t="s">
        <v>196</v>
      </c>
      <c r="G123" s="192"/>
      <c r="H123" s="196">
        <v>3.45</v>
      </c>
      <c r="I123" s="197"/>
      <c r="J123" s="192"/>
      <c r="K123" s="192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122</v>
      </c>
      <c r="AU123" s="202" t="s">
        <v>84</v>
      </c>
      <c r="AV123" s="13" t="s">
        <v>84</v>
      </c>
      <c r="AW123" s="13" t="s">
        <v>38</v>
      </c>
      <c r="AX123" s="13" t="s">
        <v>39</v>
      </c>
      <c r="AY123" s="202" t="s">
        <v>112</v>
      </c>
    </row>
    <row r="124" spans="1:65" s="2" customFormat="1" ht="24.15" customHeight="1">
      <c r="A124" s="35"/>
      <c r="B124" s="36"/>
      <c r="C124" s="172" t="s">
        <v>197</v>
      </c>
      <c r="D124" s="172" t="s">
        <v>114</v>
      </c>
      <c r="E124" s="173" t="s">
        <v>198</v>
      </c>
      <c r="F124" s="174" t="s">
        <v>199</v>
      </c>
      <c r="G124" s="175" t="s">
        <v>117</v>
      </c>
      <c r="H124" s="176">
        <v>3.45</v>
      </c>
      <c r="I124" s="177"/>
      <c r="J124" s="178">
        <f>ROUND(I124*H124,2)</f>
        <v>0</v>
      </c>
      <c r="K124" s="179"/>
      <c r="L124" s="40"/>
      <c r="M124" s="180" t="s">
        <v>21</v>
      </c>
      <c r="N124" s="181" t="s">
        <v>49</v>
      </c>
      <c r="O124" s="65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4" t="s">
        <v>118</v>
      </c>
      <c r="AT124" s="184" t="s">
        <v>114</v>
      </c>
      <c r="AU124" s="184" t="s">
        <v>84</v>
      </c>
      <c r="AY124" s="17" t="s">
        <v>112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39</v>
      </c>
      <c r="BK124" s="185">
        <f>ROUND(I124*H124,2)</f>
        <v>0</v>
      </c>
      <c r="BL124" s="17" t="s">
        <v>118</v>
      </c>
      <c r="BM124" s="184" t="s">
        <v>200</v>
      </c>
    </row>
    <row r="125" spans="1:65" s="2" customFormat="1" ht="10">
      <c r="A125" s="35"/>
      <c r="B125" s="36"/>
      <c r="C125" s="37"/>
      <c r="D125" s="186" t="s">
        <v>120</v>
      </c>
      <c r="E125" s="37"/>
      <c r="F125" s="187" t="s">
        <v>201</v>
      </c>
      <c r="G125" s="37"/>
      <c r="H125" s="37"/>
      <c r="I125" s="188"/>
      <c r="J125" s="37"/>
      <c r="K125" s="37"/>
      <c r="L125" s="40"/>
      <c r="M125" s="189"/>
      <c r="N125" s="190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120</v>
      </c>
      <c r="AU125" s="17" t="s">
        <v>84</v>
      </c>
    </row>
    <row r="126" spans="1:65" s="2" customFormat="1" ht="24.15" customHeight="1">
      <c r="A126" s="35"/>
      <c r="B126" s="36"/>
      <c r="C126" s="172" t="s">
        <v>202</v>
      </c>
      <c r="D126" s="172" t="s">
        <v>114</v>
      </c>
      <c r="E126" s="173" t="s">
        <v>203</v>
      </c>
      <c r="F126" s="174" t="s">
        <v>204</v>
      </c>
      <c r="G126" s="175" t="s">
        <v>117</v>
      </c>
      <c r="H126" s="176">
        <v>3.45</v>
      </c>
      <c r="I126" s="177"/>
      <c r="J126" s="178">
        <f>ROUND(I126*H126,2)</f>
        <v>0</v>
      </c>
      <c r="K126" s="179"/>
      <c r="L126" s="40"/>
      <c r="M126" s="180" t="s">
        <v>21</v>
      </c>
      <c r="N126" s="181" t="s">
        <v>49</v>
      </c>
      <c r="O126" s="65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4" t="s">
        <v>118</v>
      </c>
      <c r="AT126" s="184" t="s">
        <v>114</v>
      </c>
      <c r="AU126" s="184" t="s">
        <v>84</v>
      </c>
      <c r="AY126" s="17" t="s">
        <v>112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39</v>
      </c>
      <c r="BK126" s="185">
        <f>ROUND(I126*H126,2)</f>
        <v>0</v>
      </c>
      <c r="BL126" s="17" t="s">
        <v>118</v>
      </c>
      <c r="BM126" s="184" t="s">
        <v>205</v>
      </c>
    </row>
    <row r="127" spans="1:65" s="2" customFormat="1" ht="10">
      <c r="A127" s="35"/>
      <c r="B127" s="36"/>
      <c r="C127" s="37"/>
      <c r="D127" s="186" t="s">
        <v>120</v>
      </c>
      <c r="E127" s="37"/>
      <c r="F127" s="187" t="s">
        <v>206</v>
      </c>
      <c r="G127" s="37"/>
      <c r="H127" s="37"/>
      <c r="I127" s="188"/>
      <c r="J127" s="37"/>
      <c r="K127" s="37"/>
      <c r="L127" s="40"/>
      <c r="M127" s="189"/>
      <c r="N127" s="190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120</v>
      </c>
      <c r="AU127" s="17" t="s">
        <v>84</v>
      </c>
    </row>
    <row r="128" spans="1:65" s="13" customFormat="1" ht="10">
      <c r="B128" s="191"/>
      <c r="C128" s="192"/>
      <c r="D128" s="193" t="s">
        <v>122</v>
      </c>
      <c r="E128" s="194" t="s">
        <v>21</v>
      </c>
      <c r="F128" s="195" t="s">
        <v>196</v>
      </c>
      <c r="G128" s="192"/>
      <c r="H128" s="196">
        <v>3.45</v>
      </c>
      <c r="I128" s="197"/>
      <c r="J128" s="192"/>
      <c r="K128" s="192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122</v>
      </c>
      <c r="AU128" s="202" t="s">
        <v>84</v>
      </c>
      <c r="AV128" s="13" t="s">
        <v>84</v>
      </c>
      <c r="AW128" s="13" t="s">
        <v>38</v>
      </c>
      <c r="AX128" s="13" t="s">
        <v>39</v>
      </c>
      <c r="AY128" s="202" t="s">
        <v>112</v>
      </c>
    </row>
    <row r="129" spans="1:65" s="2" customFormat="1" ht="24.15" customHeight="1">
      <c r="A129" s="35"/>
      <c r="B129" s="36"/>
      <c r="C129" s="172" t="s">
        <v>207</v>
      </c>
      <c r="D129" s="172" t="s">
        <v>114</v>
      </c>
      <c r="E129" s="173" t="s">
        <v>208</v>
      </c>
      <c r="F129" s="174" t="s">
        <v>209</v>
      </c>
      <c r="G129" s="175" t="s">
        <v>117</v>
      </c>
      <c r="H129" s="176">
        <v>150</v>
      </c>
      <c r="I129" s="177"/>
      <c r="J129" s="178">
        <f>ROUND(I129*H129,2)</f>
        <v>0</v>
      </c>
      <c r="K129" s="179"/>
      <c r="L129" s="40"/>
      <c r="M129" s="180" t="s">
        <v>21</v>
      </c>
      <c r="N129" s="181" t="s">
        <v>49</v>
      </c>
      <c r="O129" s="65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4" t="s">
        <v>118</v>
      </c>
      <c r="AT129" s="184" t="s">
        <v>114</v>
      </c>
      <c r="AU129" s="184" t="s">
        <v>84</v>
      </c>
      <c r="AY129" s="17" t="s">
        <v>112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39</v>
      </c>
      <c r="BK129" s="185">
        <f>ROUND(I129*H129,2)</f>
        <v>0</v>
      </c>
      <c r="BL129" s="17" t="s">
        <v>118</v>
      </c>
      <c r="BM129" s="184" t="s">
        <v>210</v>
      </c>
    </row>
    <row r="130" spans="1:65" s="2" customFormat="1" ht="10">
      <c r="A130" s="35"/>
      <c r="B130" s="36"/>
      <c r="C130" s="37"/>
      <c r="D130" s="186" t="s">
        <v>120</v>
      </c>
      <c r="E130" s="37"/>
      <c r="F130" s="187" t="s">
        <v>211</v>
      </c>
      <c r="G130" s="37"/>
      <c r="H130" s="37"/>
      <c r="I130" s="188"/>
      <c r="J130" s="37"/>
      <c r="K130" s="37"/>
      <c r="L130" s="40"/>
      <c r="M130" s="189"/>
      <c r="N130" s="190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120</v>
      </c>
      <c r="AU130" s="17" t="s">
        <v>84</v>
      </c>
    </row>
    <row r="131" spans="1:65" s="13" customFormat="1" ht="10">
      <c r="B131" s="191"/>
      <c r="C131" s="192"/>
      <c r="D131" s="193" t="s">
        <v>122</v>
      </c>
      <c r="E131" s="194" t="s">
        <v>21</v>
      </c>
      <c r="F131" s="195" t="s">
        <v>212</v>
      </c>
      <c r="G131" s="192"/>
      <c r="H131" s="196">
        <v>150</v>
      </c>
      <c r="I131" s="197"/>
      <c r="J131" s="192"/>
      <c r="K131" s="192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122</v>
      </c>
      <c r="AU131" s="202" t="s">
        <v>84</v>
      </c>
      <c r="AV131" s="13" t="s">
        <v>84</v>
      </c>
      <c r="AW131" s="13" t="s">
        <v>38</v>
      </c>
      <c r="AX131" s="13" t="s">
        <v>39</v>
      </c>
      <c r="AY131" s="202" t="s">
        <v>112</v>
      </c>
    </row>
    <row r="132" spans="1:65" s="2" customFormat="1" ht="24.15" customHeight="1">
      <c r="A132" s="35"/>
      <c r="B132" s="36"/>
      <c r="C132" s="172" t="s">
        <v>213</v>
      </c>
      <c r="D132" s="172" t="s">
        <v>114</v>
      </c>
      <c r="E132" s="173" t="s">
        <v>214</v>
      </c>
      <c r="F132" s="174" t="s">
        <v>215</v>
      </c>
      <c r="G132" s="175" t="s">
        <v>117</v>
      </c>
      <c r="H132" s="176">
        <v>150</v>
      </c>
      <c r="I132" s="177"/>
      <c r="J132" s="178">
        <f>ROUND(I132*H132,2)</f>
        <v>0</v>
      </c>
      <c r="K132" s="179"/>
      <c r="L132" s="40"/>
      <c r="M132" s="180" t="s">
        <v>21</v>
      </c>
      <c r="N132" s="181" t="s">
        <v>49</v>
      </c>
      <c r="O132" s="65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4" t="s">
        <v>118</v>
      </c>
      <c r="AT132" s="184" t="s">
        <v>114</v>
      </c>
      <c r="AU132" s="184" t="s">
        <v>84</v>
      </c>
      <c r="AY132" s="17" t="s">
        <v>112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39</v>
      </c>
      <c r="BK132" s="185">
        <f>ROUND(I132*H132,2)</f>
        <v>0</v>
      </c>
      <c r="BL132" s="17" t="s">
        <v>118</v>
      </c>
      <c r="BM132" s="184" t="s">
        <v>216</v>
      </c>
    </row>
    <row r="133" spans="1:65" s="2" customFormat="1" ht="10">
      <c r="A133" s="35"/>
      <c r="B133" s="36"/>
      <c r="C133" s="37"/>
      <c r="D133" s="186" t="s">
        <v>120</v>
      </c>
      <c r="E133" s="37"/>
      <c r="F133" s="187" t="s">
        <v>217</v>
      </c>
      <c r="G133" s="37"/>
      <c r="H133" s="37"/>
      <c r="I133" s="188"/>
      <c r="J133" s="37"/>
      <c r="K133" s="37"/>
      <c r="L133" s="40"/>
      <c r="M133" s="189"/>
      <c r="N133" s="190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120</v>
      </c>
      <c r="AU133" s="17" t="s">
        <v>84</v>
      </c>
    </row>
    <row r="134" spans="1:65" s="13" customFormat="1" ht="10">
      <c r="B134" s="191"/>
      <c r="C134" s="192"/>
      <c r="D134" s="193" t="s">
        <v>122</v>
      </c>
      <c r="E134" s="194" t="s">
        <v>21</v>
      </c>
      <c r="F134" s="195" t="s">
        <v>212</v>
      </c>
      <c r="G134" s="192"/>
      <c r="H134" s="196">
        <v>150</v>
      </c>
      <c r="I134" s="197"/>
      <c r="J134" s="192"/>
      <c r="K134" s="192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122</v>
      </c>
      <c r="AU134" s="202" t="s">
        <v>84</v>
      </c>
      <c r="AV134" s="13" t="s">
        <v>84</v>
      </c>
      <c r="AW134" s="13" t="s">
        <v>38</v>
      </c>
      <c r="AX134" s="13" t="s">
        <v>39</v>
      </c>
      <c r="AY134" s="202" t="s">
        <v>112</v>
      </c>
    </row>
    <row r="135" spans="1:65" s="2" customFormat="1" ht="37.75" customHeight="1">
      <c r="A135" s="35"/>
      <c r="B135" s="36"/>
      <c r="C135" s="172" t="s">
        <v>218</v>
      </c>
      <c r="D135" s="172" t="s">
        <v>114</v>
      </c>
      <c r="E135" s="173" t="s">
        <v>219</v>
      </c>
      <c r="F135" s="174" t="s">
        <v>220</v>
      </c>
      <c r="G135" s="175" t="s">
        <v>117</v>
      </c>
      <c r="H135" s="176">
        <v>539</v>
      </c>
      <c r="I135" s="177"/>
      <c r="J135" s="178">
        <f>ROUND(I135*H135,2)</f>
        <v>0</v>
      </c>
      <c r="K135" s="179"/>
      <c r="L135" s="40"/>
      <c r="M135" s="180" t="s">
        <v>21</v>
      </c>
      <c r="N135" s="181" t="s">
        <v>49</v>
      </c>
      <c r="O135" s="65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4" t="s">
        <v>118</v>
      </c>
      <c r="AT135" s="184" t="s">
        <v>114</v>
      </c>
      <c r="AU135" s="184" t="s">
        <v>84</v>
      </c>
      <c r="AY135" s="17" t="s">
        <v>112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39</v>
      </c>
      <c r="BK135" s="185">
        <f>ROUND(I135*H135,2)</f>
        <v>0</v>
      </c>
      <c r="BL135" s="17" t="s">
        <v>118</v>
      </c>
      <c r="BM135" s="184" t="s">
        <v>221</v>
      </c>
    </row>
    <row r="136" spans="1:65" s="2" customFormat="1" ht="10">
      <c r="A136" s="35"/>
      <c r="B136" s="36"/>
      <c r="C136" s="37"/>
      <c r="D136" s="186" t="s">
        <v>120</v>
      </c>
      <c r="E136" s="37"/>
      <c r="F136" s="187" t="s">
        <v>222</v>
      </c>
      <c r="G136" s="37"/>
      <c r="H136" s="37"/>
      <c r="I136" s="188"/>
      <c r="J136" s="37"/>
      <c r="K136" s="37"/>
      <c r="L136" s="40"/>
      <c r="M136" s="189"/>
      <c r="N136" s="190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120</v>
      </c>
      <c r="AU136" s="17" t="s">
        <v>84</v>
      </c>
    </row>
    <row r="137" spans="1:65" s="13" customFormat="1" ht="10">
      <c r="B137" s="191"/>
      <c r="C137" s="192"/>
      <c r="D137" s="193" t="s">
        <v>122</v>
      </c>
      <c r="E137" s="194" t="s">
        <v>21</v>
      </c>
      <c r="F137" s="195" t="s">
        <v>223</v>
      </c>
      <c r="G137" s="192"/>
      <c r="H137" s="196">
        <v>539</v>
      </c>
      <c r="I137" s="197"/>
      <c r="J137" s="192"/>
      <c r="K137" s="192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122</v>
      </c>
      <c r="AU137" s="202" t="s">
        <v>84</v>
      </c>
      <c r="AV137" s="13" t="s">
        <v>84</v>
      </c>
      <c r="AW137" s="13" t="s">
        <v>38</v>
      </c>
      <c r="AX137" s="13" t="s">
        <v>39</v>
      </c>
      <c r="AY137" s="202" t="s">
        <v>112</v>
      </c>
    </row>
    <row r="138" spans="1:65" s="2" customFormat="1" ht="33" customHeight="1">
      <c r="A138" s="35"/>
      <c r="B138" s="36"/>
      <c r="C138" s="172" t="s">
        <v>224</v>
      </c>
      <c r="D138" s="172" t="s">
        <v>114</v>
      </c>
      <c r="E138" s="173" t="s">
        <v>225</v>
      </c>
      <c r="F138" s="174" t="s">
        <v>226</v>
      </c>
      <c r="G138" s="175" t="s">
        <v>117</v>
      </c>
      <c r="H138" s="176">
        <v>160</v>
      </c>
      <c r="I138" s="177"/>
      <c r="J138" s="178">
        <f>ROUND(I138*H138,2)</f>
        <v>0</v>
      </c>
      <c r="K138" s="179"/>
      <c r="L138" s="40"/>
      <c r="M138" s="180" t="s">
        <v>21</v>
      </c>
      <c r="N138" s="181" t="s">
        <v>49</v>
      </c>
      <c r="O138" s="65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4" t="s">
        <v>118</v>
      </c>
      <c r="AT138" s="184" t="s">
        <v>114</v>
      </c>
      <c r="AU138" s="184" t="s">
        <v>84</v>
      </c>
      <c r="AY138" s="17" t="s">
        <v>112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39</v>
      </c>
      <c r="BK138" s="185">
        <f>ROUND(I138*H138,2)</f>
        <v>0</v>
      </c>
      <c r="BL138" s="17" t="s">
        <v>118</v>
      </c>
      <c r="BM138" s="184" t="s">
        <v>227</v>
      </c>
    </row>
    <row r="139" spans="1:65" s="2" customFormat="1" ht="10">
      <c r="A139" s="35"/>
      <c r="B139" s="36"/>
      <c r="C139" s="37"/>
      <c r="D139" s="186" t="s">
        <v>120</v>
      </c>
      <c r="E139" s="37"/>
      <c r="F139" s="187" t="s">
        <v>228</v>
      </c>
      <c r="G139" s="37"/>
      <c r="H139" s="37"/>
      <c r="I139" s="188"/>
      <c r="J139" s="37"/>
      <c r="K139" s="37"/>
      <c r="L139" s="40"/>
      <c r="M139" s="189"/>
      <c r="N139" s="190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120</v>
      </c>
      <c r="AU139" s="17" t="s">
        <v>84</v>
      </c>
    </row>
    <row r="140" spans="1:65" s="13" customFormat="1" ht="10">
      <c r="B140" s="191"/>
      <c r="C140" s="192"/>
      <c r="D140" s="193" t="s">
        <v>122</v>
      </c>
      <c r="E140" s="194" t="s">
        <v>21</v>
      </c>
      <c r="F140" s="195" t="s">
        <v>229</v>
      </c>
      <c r="G140" s="192"/>
      <c r="H140" s="196">
        <v>160</v>
      </c>
      <c r="I140" s="197"/>
      <c r="J140" s="192"/>
      <c r="K140" s="192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122</v>
      </c>
      <c r="AU140" s="202" t="s">
        <v>84</v>
      </c>
      <c r="AV140" s="13" t="s">
        <v>84</v>
      </c>
      <c r="AW140" s="13" t="s">
        <v>38</v>
      </c>
      <c r="AX140" s="13" t="s">
        <v>39</v>
      </c>
      <c r="AY140" s="202" t="s">
        <v>112</v>
      </c>
    </row>
    <row r="141" spans="1:65" s="2" customFormat="1" ht="16.5" customHeight="1">
      <c r="A141" s="35"/>
      <c r="B141" s="36"/>
      <c r="C141" s="225" t="s">
        <v>230</v>
      </c>
      <c r="D141" s="225" t="s">
        <v>231</v>
      </c>
      <c r="E141" s="226" t="s">
        <v>232</v>
      </c>
      <c r="F141" s="227" t="s">
        <v>233</v>
      </c>
      <c r="G141" s="228" t="s">
        <v>234</v>
      </c>
      <c r="H141" s="229">
        <v>42.768000000000001</v>
      </c>
      <c r="I141" s="230"/>
      <c r="J141" s="231">
        <f>ROUND(I141*H141,2)</f>
        <v>0</v>
      </c>
      <c r="K141" s="232"/>
      <c r="L141" s="233"/>
      <c r="M141" s="234" t="s">
        <v>21</v>
      </c>
      <c r="N141" s="235" t="s">
        <v>49</v>
      </c>
      <c r="O141" s="65"/>
      <c r="P141" s="182">
        <f>O141*H141</f>
        <v>0</v>
      </c>
      <c r="Q141" s="182">
        <v>1</v>
      </c>
      <c r="R141" s="182">
        <f>Q141*H141</f>
        <v>42.768000000000001</v>
      </c>
      <c r="S141" s="182">
        <v>0</v>
      </c>
      <c r="T141" s="18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4" t="s">
        <v>158</v>
      </c>
      <c r="AT141" s="184" t="s">
        <v>231</v>
      </c>
      <c r="AU141" s="184" t="s">
        <v>84</v>
      </c>
      <c r="AY141" s="17" t="s">
        <v>112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39</v>
      </c>
      <c r="BK141" s="185">
        <f>ROUND(I141*H141,2)</f>
        <v>0</v>
      </c>
      <c r="BL141" s="17" t="s">
        <v>118</v>
      </c>
      <c r="BM141" s="184" t="s">
        <v>235</v>
      </c>
    </row>
    <row r="142" spans="1:65" s="13" customFormat="1" ht="10">
      <c r="B142" s="191"/>
      <c r="C142" s="192"/>
      <c r="D142" s="193" t="s">
        <v>122</v>
      </c>
      <c r="E142" s="194" t="s">
        <v>21</v>
      </c>
      <c r="F142" s="195" t="s">
        <v>236</v>
      </c>
      <c r="G142" s="192"/>
      <c r="H142" s="196">
        <v>0.82799999999999996</v>
      </c>
      <c r="I142" s="197"/>
      <c r="J142" s="192"/>
      <c r="K142" s="192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122</v>
      </c>
      <c r="AU142" s="202" t="s">
        <v>84</v>
      </c>
      <c r="AV142" s="13" t="s">
        <v>84</v>
      </c>
      <c r="AW142" s="13" t="s">
        <v>38</v>
      </c>
      <c r="AX142" s="13" t="s">
        <v>78</v>
      </c>
      <c r="AY142" s="202" t="s">
        <v>112</v>
      </c>
    </row>
    <row r="143" spans="1:65" s="13" customFormat="1" ht="20">
      <c r="B143" s="191"/>
      <c r="C143" s="192"/>
      <c r="D143" s="193" t="s">
        <v>122</v>
      </c>
      <c r="E143" s="194" t="s">
        <v>21</v>
      </c>
      <c r="F143" s="195" t="s">
        <v>237</v>
      </c>
      <c r="G143" s="192"/>
      <c r="H143" s="196">
        <v>41.94</v>
      </c>
      <c r="I143" s="197"/>
      <c r="J143" s="192"/>
      <c r="K143" s="192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122</v>
      </c>
      <c r="AU143" s="202" t="s">
        <v>84</v>
      </c>
      <c r="AV143" s="13" t="s">
        <v>84</v>
      </c>
      <c r="AW143" s="13" t="s">
        <v>38</v>
      </c>
      <c r="AX143" s="13" t="s">
        <v>78</v>
      </c>
      <c r="AY143" s="202" t="s">
        <v>112</v>
      </c>
    </row>
    <row r="144" spans="1:65" s="15" customFormat="1" ht="10">
      <c r="B144" s="214"/>
      <c r="C144" s="215"/>
      <c r="D144" s="193" t="s">
        <v>122</v>
      </c>
      <c r="E144" s="216" t="s">
        <v>21</v>
      </c>
      <c r="F144" s="217" t="s">
        <v>190</v>
      </c>
      <c r="G144" s="215"/>
      <c r="H144" s="218">
        <v>42.768000000000001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122</v>
      </c>
      <c r="AU144" s="224" t="s">
        <v>84</v>
      </c>
      <c r="AV144" s="15" t="s">
        <v>118</v>
      </c>
      <c r="AW144" s="15" t="s">
        <v>38</v>
      </c>
      <c r="AX144" s="15" t="s">
        <v>39</v>
      </c>
      <c r="AY144" s="224" t="s">
        <v>112</v>
      </c>
    </row>
    <row r="145" spans="1:65" s="2" customFormat="1" ht="37.75" customHeight="1">
      <c r="A145" s="35"/>
      <c r="B145" s="36"/>
      <c r="C145" s="172" t="s">
        <v>7</v>
      </c>
      <c r="D145" s="172" t="s">
        <v>114</v>
      </c>
      <c r="E145" s="173" t="s">
        <v>238</v>
      </c>
      <c r="F145" s="174" t="s">
        <v>239</v>
      </c>
      <c r="G145" s="175" t="s">
        <v>117</v>
      </c>
      <c r="H145" s="176">
        <v>385</v>
      </c>
      <c r="I145" s="177"/>
      <c r="J145" s="178">
        <f>ROUND(I145*H145,2)</f>
        <v>0</v>
      </c>
      <c r="K145" s="179"/>
      <c r="L145" s="40"/>
      <c r="M145" s="180" t="s">
        <v>21</v>
      </c>
      <c r="N145" s="181" t="s">
        <v>49</v>
      </c>
      <c r="O145" s="65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4" t="s">
        <v>118</v>
      </c>
      <c r="AT145" s="184" t="s">
        <v>114</v>
      </c>
      <c r="AU145" s="184" t="s">
        <v>84</v>
      </c>
      <c r="AY145" s="17" t="s">
        <v>112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39</v>
      </c>
      <c r="BK145" s="185">
        <f>ROUND(I145*H145,2)</f>
        <v>0</v>
      </c>
      <c r="BL145" s="17" t="s">
        <v>118</v>
      </c>
      <c r="BM145" s="184" t="s">
        <v>240</v>
      </c>
    </row>
    <row r="146" spans="1:65" s="2" customFormat="1" ht="10">
      <c r="A146" s="35"/>
      <c r="B146" s="36"/>
      <c r="C146" s="37"/>
      <c r="D146" s="186" t="s">
        <v>120</v>
      </c>
      <c r="E146" s="37"/>
      <c r="F146" s="187" t="s">
        <v>241</v>
      </c>
      <c r="G146" s="37"/>
      <c r="H146" s="37"/>
      <c r="I146" s="188"/>
      <c r="J146" s="37"/>
      <c r="K146" s="37"/>
      <c r="L146" s="40"/>
      <c r="M146" s="189"/>
      <c r="N146" s="190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120</v>
      </c>
      <c r="AU146" s="17" t="s">
        <v>84</v>
      </c>
    </row>
    <row r="147" spans="1:65" s="13" customFormat="1" ht="10">
      <c r="B147" s="191"/>
      <c r="C147" s="192"/>
      <c r="D147" s="193" t="s">
        <v>122</v>
      </c>
      <c r="E147" s="194" t="s">
        <v>21</v>
      </c>
      <c r="F147" s="195" t="s">
        <v>242</v>
      </c>
      <c r="G147" s="192"/>
      <c r="H147" s="196">
        <v>385</v>
      </c>
      <c r="I147" s="197"/>
      <c r="J147" s="192"/>
      <c r="K147" s="192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122</v>
      </c>
      <c r="AU147" s="202" t="s">
        <v>84</v>
      </c>
      <c r="AV147" s="13" t="s">
        <v>84</v>
      </c>
      <c r="AW147" s="13" t="s">
        <v>38</v>
      </c>
      <c r="AX147" s="13" t="s">
        <v>39</v>
      </c>
      <c r="AY147" s="202" t="s">
        <v>112</v>
      </c>
    </row>
    <row r="148" spans="1:65" s="2" customFormat="1" ht="24.15" customHeight="1">
      <c r="A148" s="35"/>
      <c r="B148" s="36"/>
      <c r="C148" s="172" t="s">
        <v>243</v>
      </c>
      <c r="D148" s="172" t="s">
        <v>114</v>
      </c>
      <c r="E148" s="173" t="s">
        <v>244</v>
      </c>
      <c r="F148" s="174" t="s">
        <v>245</v>
      </c>
      <c r="G148" s="175" t="s">
        <v>117</v>
      </c>
      <c r="H148" s="176">
        <v>385</v>
      </c>
      <c r="I148" s="177"/>
      <c r="J148" s="178">
        <f>ROUND(I148*H148,2)</f>
        <v>0</v>
      </c>
      <c r="K148" s="179"/>
      <c r="L148" s="40"/>
      <c r="M148" s="180" t="s">
        <v>21</v>
      </c>
      <c r="N148" s="181" t="s">
        <v>49</v>
      </c>
      <c r="O148" s="65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4" t="s">
        <v>118</v>
      </c>
      <c r="AT148" s="184" t="s">
        <v>114</v>
      </c>
      <c r="AU148" s="184" t="s">
        <v>84</v>
      </c>
      <c r="AY148" s="17" t="s">
        <v>112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39</v>
      </c>
      <c r="BK148" s="185">
        <f>ROUND(I148*H148,2)</f>
        <v>0</v>
      </c>
      <c r="BL148" s="17" t="s">
        <v>118</v>
      </c>
      <c r="BM148" s="184" t="s">
        <v>246</v>
      </c>
    </row>
    <row r="149" spans="1:65" s="2" customFormat="1" ht="10">
      <c r="A149" s="35"/>
      <c r="B149" s="36"/>
      <c r="C149" s="37"/>
      <c r="D149" s="186" t="s">
        <v>120</v>
      </c>
      <c r="E149" s="37"/>
      <c r="F149" s="187" t="s">
        <v>247</v>
      </c>
      <c r="G149" s="37"/>
      <c r="H149" s="37"/>
      <c r="I149" s="188"/>
      <c r="J149" s="37"/>
      <c r="K149" s="37"/>
      <c r="L149" s="40"/>
      <c r="M149" s="189"/>
      <c r="N149" s="190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120</v>
      </c>
      <c r="AU149" s="17" t="s">
        <v>84</v>
      </c>
    </row>
    <row r="150" spans="1:65" s="13" customFormat="1" ht="10">
      <c r="B150" s="191"/>
      <c r="C150" s="192"/>
      <c r="D150" s="193" t="s">
        <v>122</v>
      </c>
      <c r="E150" s="194" t="s">
        <v>21</v>
      </c>
      <c r="F150" s="195" t="s">
        <v>242</v>
      </c>
      <c r="G150" s="192"/>
      <c r="H150" s="196">
        <v>385</v>
      </c>
      <c r="I150" s="197"/>
      <c r="J150" s="192"/>
      <c r="K150" s="192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122</v>
      </c>
      <c r="AU150" s="202" t="s">
        <v>84</v>
      </c>
      <c r="AV150" s="13" t="s">
        <v>84</v>
      </c>
      <c r="AW150" s="13" t="s">
        <v>38</v>
      </c>
      <c r="AX150" s="13" t="s">
        <v>39</v>
      </c>
      <c r="AY150" s="202" t="s">
        <v>112</v>
      </c>
    </row>
    <row r="151" spans="1:65" s="2" customFormat="1" ht="21.75" customHeight="1">
      <c r="A151" s="35"/>
      <c r="B151" s="36"/>
      <c r="C151" s="172" t="s">
        <v>248</v>
      </c>
      <c r="D151" s="172" t="s">
        <v>114</v>
      </c>
      <c r="E151" s="173" t="s">
        <v>249</v>
      </c>
      <c r="F151" s="174" t="s">
        <v>250</v>
      </c>
      <c r="G151" s="175" t="s">
        <v>117</v>
      </c>
      <c r="H151" s="176">
        <v>385</v>
      </c>
      <c r="I151" s="177"/>
      <c r="J151" s="178">
        <f>ROUND(I151*H151,2)</f>
        <v>0</v>
      </c>
      <c r="K151" s="179"/>
      <c r="L151" s="40"/>
      <c r="M151" s="180" t="s">
        <v>21</v>
      </c>
      <c r="N151" s="181" t="s">
        <v>49</v>
      </c>
      <c r="O151" s="65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4" t="s">
        <v>118</v>
      </c>
      <c r="AT151" s="184" t="s">
        <v>114</v>
      </c>
      <c r="AU151" s="184" t="s">
        <v>84</v>
      </c>
      <c r="AY151" s="17" t="s">
        <v>112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39</v>
      </c>
      <c r="BK151" s="185">
        <f>ROUND(I151*H151,2)</f>
        <v>0</v>
      </c>
      <c r="BL151" s="17" t="s">
        <v>118</v>
      </c>
      <c r="BM151" s="184" t="s">
        <v>251</v>
      </c>
    </row>
    <row r="152" spans="1:65" s="2" customFormat="1" ht="10">
      <c r="A152" s="35"/>
      <c r="B152" s="36"/>
      <c r="C152" s="37"/>
      <c r="D152" s="186" t="s">
        <v>120</v>
      </c>
      <c r="E152" s="37"/>
      <c r="F152" s="187" t="s">
        <v>252</v>
      </c>
      <c r="G152" s="37"/>
      <c r="H152" s="37"/>
      <c r="I152" s="188"/>
      <c r="J152" s="37"/>
      <c r="K152" s="37"/>
      <c r="L152" s="40"/>
      <c r="M152" s="189"/>
      <c r="N152" s="190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120</v>
      </c>
      <c r="AU152" s="17" t="s">
        <v>84</v>
      </c>
    </row>
    <row r="153" spans="1:65" s="13" customFormat="1" ht="10">
      <c r="B153" s="191"/>
      <c r="C153" s="192"/>
      <c r="D153" s="193" t="s">
        <v>122</v>
      </c>
      <c r="E153" s="194" t="s">
        <v>21</v>
      </c>
      <c r="F153" s="195" t="s">
        <v>242</v>
      </c>
      <c r="G153" s="192"/>
      <c r="H153" s="196">
        <v>385</v>
      </c>
      <c r="I153" s="197"/>
      <c r="J153" s="192"/>
      <c r="K153" s="192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122</v>
      </c>
      <c r="AU153" s="202" t="s">
        <v>84</v>
      </c>
      <c r="AV153" s="13" t="s">
        <v>84</v>
      </c>
      <c r="AW153" s="13" t="s">
        <v>38</v>
      </c>
      <c r="AX153" s="13" t="s">
        <v>39</v>
      </c>
      <c r="AY153" s="202" t="s">
        <v>112</v>
      </c>
    </row>
    <row r="154" spans="1:65" s="2" customFormat="1" ht="24.15" customHeight="1">
      <c r="A154" s="35"/>
      <c r="B154" s="36"/>
      <c r="C154" s="172" t="s">
        <v>253</v>
      </c>
      <c r="D154" s="172" t="s">
        <v>114</v>
      </c>
      <c r="E154" s="173" t="s">
        <v>254</v>
      </c>
      <c r="F154" s="174" t="s">
        <v>255</v>
      </c>
      <c r="G154" s="175" t="s">
        <v>117</v>
      </c>
      <c r="H154" s="176">
        <v>324</v>
      </c>
      <c r="I154" s="177"/>
      <c r="J154" s="178">
        <f>ROUND(I154*H154,2)</f>
        <v>0</v>
      </c>
      <c r="K154" s="179"/>
      <c r="L154" s="40"/>
      <c r="M154" s="180" t="s">
        <v>21</v>
      </c>
      <c r="N154" s="181" t="s">
        <v>49</v>
      </c>
      <c r="O154" s="65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4" t="s">
        <v>118</v>
      </c>
      <c r="AT154" s="184" t="s">
        <v>114</v>
      </c>
      <c r="AU154" s="184" t="s">
        <v>84</v>
      </c>
      <c r="AY154" s="17" t="s">
        <v>112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39</v>
      </c>
      <c r="BK154" s="185">
        <f>ROUND(I154*H154,2)</f>
        <v>0</v>
      </c>
      <c r="BL154" s="17" t="s">
        <v>118</v>
      </c>
      <c r="BM154" s="184" t="s">
        <v>256</v>
      </c>
    </row>
    <row r="155" spans="1:65" s="2" customFormat="1" ht="10">
      <c r="A155" s="35"/>
      <c r="B155" s="36"/>
      <c r="C155" s="37"/>
      <c r="D155" s="186" t="s">
        <v>120</v>
      </c>
      <c r="E155" s="37"/>
      <c r="F155" s="187" t="s">
        <v>257</v>
      </c>
      <c r="G155" s="37"/>
      <c r="H155" s="37"/>
      <c r="I155" s="188"/>
      <c r="J155" s="37"/>
      <c r="K155" s="37"/>
      <c r="L155" s="40"/>
      <c r="M155" s="189"/>
      <c r="N155" s="190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120</v>
      </c>
      <c r="AU155" s="17" t="s">
        <v>84</v>
      </c>
    </row>
    <row r="156" spans="1:65" s="13" customFormat="1" ht="20">
      <c r="B156" s="191"/>
      <c r="C156" s="192"/>
      <c r="D156" s="193" t="s">
        <v>122</v>
      </c>
      <c r="E156" s="194" t="s">
        <v>21</v>
      </c>
      <c r="F156" s="195" t="s">
        <v>258</v>
      </c>
      <c r="G156" s="192"/>
      <c r="H156" s="196">
        <v>324</v>
      </c>
      <c r="I156" s="197"/>
      <c r="J156" s="192"/>
      <c r="K156" s="192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122</v>
      </c>
      <c r="AU156" s="202" t="s">
        <v>84</v>
      </c>
      <c r="AV156" s="13" t="s">
        <v>84</v>
      </c>
      <c r="AW156" s="13" t="s">
        <v>38</v>
      </c>
      <c r="AX156" s="13" t="s">
        <v>39</v>
      </c>
      <c r="AY156" s="202" t="s">
        <v>112</v>
      </c>
    </row>
    <row r="157" spans="1:65" s="2" customFormat="1" ht="21.75" customHeight="1">
      <c r="A157" s="35"/>
      <c r="B157" s="36"/>
      <c r="C157" s="172" t="s">
        <v>259</v>
      </c>
      <c r="D157" s="172" t="s">
        <v>114</v>
      </c>
      <c r="E157" s="173" t="s">
        <v>260</v>
      </c>
      <c r="F157" s="174" t="s">
        <v>261</v>
      </c>
      <c r="G157" s="175" t="s">
        <v>117</v>
      </c>
      <c r="H157" s="176">
        <v>324</v>
      </c>
      <c r="I157" s="177"/>
      <c r="J157" s="178">
        <f>ROUND(I157*H157,2)</f>
        <v>0</v>
      </c>
      <c r="K157" s="179"/>
      <c r="L157" s="40"/>
      <c r="M157" s="180" t="s">
        <v>21</v>
      </c>
      <c r="N157" s="181" t="s">
        <v>49</v>
      </c>
      <c r="O157" s="65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4" t="s">
        <v>118</v>
      </c>
      <c r="AT157" s="184" t="s">
        <v>114</v>
      </c>
      <c r="AU157" s="184" t="s">
        <v>84</v>
      </c>
      <c r="AY157" s="17" t="s">
        <v>112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39</v>
      </c>
      <c r="BK157" s="185">
        <f>ROUND(I157*H157,2)</f>
        <v>0</v>
      </c>
      <c r="BL157" s="17" t="s">
        <v>118</v>
      </c>
      <c r="BM157" s="184" t="s">
        <v>262</v>
      </c>
    </row>
    <row r="158" spans="1:65" s="2" customFormat="1" ht="10">
      <c r="A158" s="35"/>
      <c r="B158" s="36"/>
      <c r="C158" s="37"/>
      <c r="D158" s="186" t="s">
        <v>120</v>
      </c>
      <c r="E158" s="37"/>
      <c r="F158" s="187" t="s">
        <v>263</v>
      </c>
      <c r="G158" s="37"/>
      <c r="H158" s="37"/>
      <c r="I158" s="188"/>
      <c r="J158" s="37"/>
      <c r="K158" s="37"/>
      <c r="L158" s="40"/>
      <c r="M158" s="189"/>
      <c r="N158" s="190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120</v>
      </c>
      <c r="AU158" s="17" t="s">
        <v>84</v>
      </c>
    </row>
    <row r="159" spans="1:65" s="13" customFormat="1" ht="10">
      <c r="B159" s="191"/>
      <c r="C159" s="192"/>
      <c r="D159" s="193" t="s">
        <v>122</v>
      </c>
      <c r="E159" s="194" t="s">
        <v>21</v>
      </c>
      <c r="F159" s="195" t="s">
        <v>264</v>
      </c>
      <c r="G159" s="192"/>
      <c r="H159" s="196">
        <v>324</v>
      </c>
      <c r="I159" s="197"/>
      <c r="J159" s="192"/>
      <c r="K159" s="192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122</v>
      </c>
      <c r="AU159" s="202" t="s">
        <v>84</v>
      </c>
      <c r="AV159" s="13" t="s">
        <v>84</v>
      </c>
      <c r="AW159" s="13" t="s">
        <v>38</v>
      </c>
      <c r="AX159" s="13" t="s">
        <v>39</v>
      </c>
      <c r="AY159" s="202" t="s">
        <v>112</v>
      </c>
    </row>
    <row r="160" spans="1:65" s="2" customFormat="1" ht="24.15" customHeight="1">
      <c r="A160" s="35"/>
      <c r="B160" s="36"/>
      <c r="C160" s="172" t="s">
        <v>265</v>
      </c>
      <c r="D160" s="172" t="s">
        <v>114</v>
      </c>
      <c r="E160" s="173" t="s">
        <v>266</v>
      </c>
      <c r="F160" s="174" t="s">
        <v>267</v>
      </c>
      <c r="G160" s="175" t="s">
        <v>117</v>
      </c>
      <c r="H160" s="176">
        <v>160</v>
      </c>
      <c r="I160" s="177"/>
      <c r="J160" s="178">
        <f>ROUND(I160*H160,2)</f>
        <v>0</v>
      </c>
      <c r="K160" s="179"/>
      <c r="L160" s="40"/>
      <c r="M160" s="180" t="s">
        <v>21</v>
      </c>
      <c r="N160" s="181" t="s">
        <v>49</v>
      </c>
      <c r="O160" s="65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4" t="s">
        <v>118</v>
      </c>
      <c r="AT160" s="184" t="s">
        <v>114</v>
      </c>
      <c r="AU160" s="184" t="s">
        <v>84</v>
      </c>
      <c r="AY160" s="17" t="s">
        <v>112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39</v>
      </c>
      <c r="BK160" s="185">
        <f>ROUND(I160*H160,2)</f>
        <v>0</v>
      </c>
      <c r="BL160" s="17" t="s">
        <v>118</v>
      </c>
      <c r="BM160" s="184" t="s">
        <v>268</v>
      </c>
    </row>
    <row r="161" spans="1:65" s="2" customFormat="1" ht="10">
      <c r="A161" s="35"/>
      <c r="B161" s="36"/>
      <c r="C161" s="37"/>
      <c r="D161" s="186" t="s">
        <v>120</v>
      </c>
      <c r="E161" s="37"/>
      <c r="F161" s="187" t="s">
        <v>269</v>
      </c>
      <c r="G161" s="37"/>
      <c r="H161" s="37"/>
      <c r="I161" s="188"/>
      <c r="J161" s="37"/>
      <c r="K161" s="37"/>
      <c r="L161" s="40"/>
      <c r="M161" s="189"/>
      <c r="N161" s="190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7" t="s">
        <v>120</v>
      </c>
      <c r="AU161" s="17" t="s">
        <v>84</v>
      </c>
    </row>
    <row r="162" spans="1:65" s="13" customFormat="1" ht="10">
      <c r="B162" s="191"/>
      <c r="C162" s="192"/>
      <c r="D162" s="193" t="s">
        <v>122</v>
      </c>
      <c r="E162" s="194" t="s">
        <v>21</v>
      </c>
      <c r="F162" s="195" t="s">
        <v>270</v>
      </c>
      <c r="G162" s="192"/>
      <c r="H162" s="196">
        <v>160</v>
      </c>
      <c r="I162" s="197"/>
      <c r="J162" s="192"/>
      <c r="K162" s="192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122</v>
      </c>
      <c r="AU162" s="202" t="s">
        <v>84</v>
      </c>
      <c r="AV162" s="13" t="s">
        <v>84</v>
      </c>
      <c r="AW162" s="13" t="s">
        <v>38</v>
      </c>
      <c r="AX162" s="13" t="s">
        <v>39</v>
      </c>
      <c r="AY162" s="202" t="s">
        <v>112</v>
      </c>
    </row>
    <row r="163" spans="1:65" s="2" customFormat="1" ht="21.75" customHeight="1">
      <c r="A163" s="35"/>
      <c r="B163" s="36"/>
      <c r="C163" s="172" t="s">
        <v>271</v>
      </c>
      <c r="D163" s="172" t="s">
        <v>114</v>
      </c>
      <c r="E163" s="173" t="s">
        <v>272</v>
      </c>
      <c r="F163" s="174" t="s">
        <v>273</v>
      </c>
      <c r="G163" s="175" t="s">
        <v>117</v>
      </c>
      <c r="H163" s="176">
        <v>160</v>
      </c>
      <c r="I163" s="177"/>
      <c r="J163" s="178">
        <f>ROUND(I163*H163,2)</f>
        <v>0</v>
      </c>
      <c r="K163" s="179"/>
      <c r="L163" s="40"/>
      <c r="M163" s="180" t="s">
        <v>21</v>
      </c>
      <c r="N163" s="181" t="s">
        <v>49</v>
      </c>
      <c r="O163" s="65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4" t="s">
        <v>118</v>
      </c>
      <c r="AT163" s="184" t="s">
        <v>114</v>
      </c>
      <c r="AU163" s="184" t="s">
        <v>84</v>
      </c>
      <c r="AY163" s="17" t="s">
        <v>112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39</v>
      </c>
      <c r="BK163" s="185">
        <f>ROUND(I163*H163,2)</f>
        <v>0</v>
      </c>
      <c r="BL163" s="17" t="s">
        <v>118</v>
      </c>
      <c r="BM163" s="184" t="s">
        <v>274</v>
      </c>
    </row>
    <row r="164" spans="1:65" s="2" customFormat="1" ht="10">
      <c r="A164" s="35"/>
      <c r="B164" s="36"/>
      <c r="C164" s="37"/>
      <c r="D164" s="186" t="s">
        <v>120</v>
      </c>
      <c r="E164" s="37"/>
      <c r="F164" s="187" t="s">
        <v>275</v>
      </c>
      <c r="G164" s="37"/>
      <c r="H164" s="37"/>
      <c r="I164" s="188"/>
      <c r="J164" s="37"/>
      <c r="K164" s="37"/>
      <c r="L164" s="40"/>
      <c r="M164" s="189"/>
      <c r="N164" s="190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120</v>
      </c>
      <c r="AU164" s="17" t="s">
        <v>84</v>
      </c>
    </row>
    <row r="165" spans="1:65" s="13" customFormat="1" ht="10">
      <c r="B165" s="191"/>
      <c r="C165" s="192"/>
      <c r="D165" s="193" t="s">
        <v>122</v>
      </c>
      <c r="E165" s="194" t="s">
        <v>21</v>
      </c>
      <c r="F165" s="195" t="s">
        <v>276</v>
      </c>
      <c r="G165" s="192"/>
      <c r="H165" s="196">
        <v>160</v>
      </c>
      <c r="I165" s="197"/>
      <c r="J165" s="192"/>
      <c r="K165" s="192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122</v>
      </c>
      <c r="AU165" s="202" t="s">
        <v>84</v>
      </c>
      <c r="AV165" s="13" t="s">
        <v>84</v>
      </c>
      <c r="AW165" s="13" t="s">
        <v>38</v>
      </c>
      <c r="AX165" s="13" t="s">
        <v>39</v>
      </c>
      <c r="AY165" s="202" t="s">
        <v>112</v>
      </c>
    </row>
    <row r="166" spans="1:65" s="2" customFormat="1" ht="37.75" customHeight="1">
      <c r="A166" s="35"/>
      <c r="B166" s="36"/>
      <c r="C166" s="172" t="s">
        <v>277</v>
      </c>
      <c r="D166" s="172" t="s">
        <v>114</v>
      </c>
      <c r="E166" s="173" t="s">
        <v>278</v>
      </c>
      <c r="F166" s="174" t="s">
        <v>279</v>
      </c>
      <c r="G166" s="175" t="s">
        <v>117</v>
      </c>
      <c r="H166" s="176">
        <v>324</v>
      </c>
      <c r="I166" s="177"/>
      <c r="J166" s="178">
        <f>ROUND(I166*H166,2)</f>
        <v>0</v>
      </c>
      <c r="K166" s="179"/>
      <c r="L166" s="40"/>
      <c r="M166" s="180" t="s">
        <v>21</v>
      </c>
      <c r="N166" s="181" t="s">
        <v>49</v>
      </c>
      <c r="O166" s="65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4" t="s">
        <v>118</v>
      </c>
      <c r="AT166" s="184" t="s">
        <v>114</v>
      </c>
      <c r="AU166" s="184" t="s">
        <v>84</v>
      </c>
      <c r="AY166" s="17" t="s">
        <v>112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39</v>
      </c>
      <c r="BK166" s="185">
        <f>ROUND(I166*H166,2)</f>
        <v>0</v>
      </c>
      <c r="BL166" s="17" t="s">
        <v>118</v>
      </c>
      <c r="BM166" s="184" t="s">
        <v>280</v>
      </c>
    </row>
    <row r="167" spans="1:65" s="2" customFormat="1" ht="10">
      <c r="A167" s="35"/>
      <c r="B167" s="36"/>
      <c r="C167" s="37"/>
      <c r="D167" s="186" t="s">
        <v>120</v>
      </c>
      <c r="E167" s="37"/>
      <c r="F167" s="187" t="s">
        <v>281</v>
      </c>
      <c r="G167" s="37"/>
      <c r="H167" s="37"/>
      <c r="I167" s="188"/>
      <c r="J167" s="37"/>
      <c r="K167" s="37"/>
      <c r="L167" s="40"/>
      <c r="M167" s="189"/>
      <c r="N167" s="190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120</v>
      </c>
      <c r="AU167" s="17" t="s">
        <v>84</v>
      </c>
    </row>
    <row r="168" spans="1:65" s="13" customFormat="1" ht="20">
      <c r="B168" s="191"/>
      <c r="C168" s="192"/>
      <c r="D168" s="193" t="s">
        <v>122</v>
      </c>
      <c r="E168" s="194" t="s">
        <v>21</v>
      </c>
      <c r="F168" s="195" t="s">
        <v>282</v>
      </c>
      <c r="G168" s="192"/>
      <c r="H168" s="196">
        <v>324</v>
      </c>
      <c r="I168" s="197"/>
      <c r="J168" s="192"/>
      <c r="K168" s="192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122</v>
      </c>
      <c r="AU168" s="202" t="s">
        <v>84</v>
      </c>
      <c r="AV168" s="13" t="s">
        <v>84</v>
      </c>
      <c r="AW168" s="13" t="s">
        <v>38</v>
      </c>
      <c r="AX168" s="13" t="s">
        <v>39</v>
      </c>
      <c r="AY168" s="202" t="s">
        <v>112</v>
      </c>
    </row>
    <row r="169" spans="1:65" s="2" customFormat="1" ht="16.5" customHeight="1">
      <c r="A169" s="35"/>
      <c r="B169" s="36"/>
      <c r="C169" s="225" t="s">
        <v>283</v>
      </c>
      <c r="D169" s="225" t="s">
        <v>231</v>
      </c>
      <c r="E169" s="226" t="s">
        <v>284</v>
      </c>
      <c r="F169" s="227" t="s">
        <v>285</v>
      </c>
      <c r="G169" s="228" t="s">
        <v>286</v>
      </c>
      <c r="H169" s="229">
        <v>1</v>
      </c>
      <c r="I169" s="230"/>
      <c r="J169" s="231">
        <f>ROUND(I169*H169,2)</f>
        <v>0</v>
      </c>
      <c r="K169" s="232"/>
      <c r="L169" s="233"/>
      <c r="M169" s="234" t="s">
        <v>21</v>
      </c>
      <c r="N169" s="235" t="s">
        <v>49</v>
      </c>
      <c r="O169" s="65"/>
      <c r="P169" s="182">
        <f>O169*H169</f>
        <v>0</v>
      </c>
      <c r="Q169" s="182">
        <v>1E-3</v>
      </c>
      <c r="R169" s="182">
        <f>Q169*H169</f>
        <v>1E-3</v>
      </c>
      <c r="S169" s="182">
        <v>0</v>
      </c>
      <c r="T169" s="18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4" t="s">
        <v>158</v>
      </c>
      <c r="AT169" s="184" t="s">
        <v>231</v>
      </c>
      <c r="AU169" s="184" t="s">
        <v>84</v>
      </c>
      <c r="AY169" s="17" t="s">
        <v>112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39</v>
      </c>
      <c r="BK169" s="185">
        <f>ROUND(I169*H169,2)</f>
        <v>0</v>
      </c>
      <c r="BL169" s="17" t="s">
        <v>118</v>
      </c>
      <c r="BM169" s="184" t="s">
        <v>287</v>
      </c>
    </row>
    <row r="170" spans="1:65" s="2" customFormat="1" ht="18">
      <c r="A170" s="35"/>
      <c r="B170" s="36"/>
      <c r="C170" s="37"/>
      <c r="D170" s="193" t="s">
        <v>178</v>
      </c>
      <c r="E170" s="37"/>
      <c r="F170" s="203" t="s">
        <v>288</v>
      </c>
      <c r="G170" s="37"/>
      <c r="H170" s="37"/>
      <c r="I170" s="188"/>
      <c r="J170" s="37"/>
      <c r="K170" s="37"/>
      <c r="L170" s="40"/>
      <c r="M170" s="189"/>
      <c r="N170" s="190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178</v>
      </c>
      <c r="AU170" s="17" t="s">
        <v>84</v>
      </c>
    </row>
    <row r="171" spans="1:65" s="2" customFormat="1" ht="37.75" customHeight="1">
      <c r="A171" s="35"/>
      <c r="B171" s="36"/>
      <c r="C171" s="172" t="s">
        <v>289</v>
      </c>
      <c r="D171" s="172" t="s">
        <v>114</v>
      </c>
      <c r="E171" s="173" t="s">
        <v>290</v>
      </c>
      <c r="F171" s="174" t="s">
        <v>291</v>
      </c>
      <c r="G171" s="175" t="s">
        <v>117</v>
      </c>
      <c r="H171" s="176">
        <v>160</v>
      </c>
      <c r="I171" s="177"/>
      <c r="J171" s="178">
        <f>ROUND(I171*H171,2)</f>
        <v>0</v>
      </c>
      <c r="K171" s="179"/>
      <c r="L171" s="40"/>
      <c r="M171" s="180" t="s">
        <v>21</v>
      </c>
      <c r="N171" s="181" t="s">
        <v>49</v>
      </c>
      <c r="O171" s="65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4" t="s">
        <v>118</v>
      </c>
      <c r="AT171" s="184" t="s">
        <v>114</v>
      </c>
      <c r="AU171" s="184" t="s">
        <v>84</v>
      </c>
      <c r="AY171" s="17" t="s">
        <v>112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39</v>
      </c>
      <c r="BK171" s="185">
        <f>ROUND(I171*H171,2)</f>
        <v>0</v>
      </c>
      <c r="BL171" s="17" t="s">
        <v>118</v>
      </c>
      <c r="BM171" s="184" t="s">
        <v>292</v>
      </c>
    </row>
    <row r="172" spans="1:65" s="2" customFormat="1" ht="10">
      <c r="A172" s="35"/>
      <c r="B172" s="36"/>
      <c r="C172" s="37"/>
      <c r="D172" s="186" t="s">
        <v>120</v>
      </c>
      <c r="E172" s="37"/>
      <c r="F172" s="187" t="s">
        <v>293</v>
      </c>
      <c r="G172" s="37"/>
      <c r="H172" s="37"/>
      <c r="I172" s="188"/>
      <c r="J172" s="37"/>
      <c r="K172" s="37"/>
      <c r="L172" s="40"/>
      <c r="M172" s="189"/>
      <c r="N172" s="190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7" t="s">
        <v>120</v>
      </c>
      <c r="AU172" s="17" t="s">
        <v>84</v>
      </c>
    </row>
    <row r="173" spans="1:65" s="13" customFormat="1" ht="20">
      <c r="B173" s="191"/>
      <c r="C173" s="192"/>
      <c r="D173" s="193" t="s">
        <v>122</v>
      </c>
      <c r="E173" s="194" t="s">
        <v>21</v>
      </c>
      <c r="F173" s="195" t="s">
        <v>294</v>
      </c>
      <c r="G173" s="192"/>
      <c r="H173" s="196">
        <v>160</v>
      </c>
      <c r="I173" s="197"/>
      <c r="J173" s="192"/>
      <c r="K173" s="192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122</v>
      </c>
      <c r="AU173" s="202" t="s">
        <v>84</v>
      </c>
      <c r="AV173" s="13" t="s">
        <v>84</v>
      </c>
      <c r="AW173" s="13" t="s">
        <v>38</v>
      </c>
      <c r="AX173" s="13" t="s">
        <v>39</v>
      </c>
      <c r="AY173" s="202" t="s">
        <v>112</v>
      </c>
    </row>
    <row r="174" spans="1:65" s="2" customFormat="1" ht="16.5" customHeight="1">
      <c r="A174" s="35"/>
      <c r="B174" s="36"/>
      <c r="C174" s="225" t="s">
        <v>295</v>
      </c>
      <c r="D174" s="225" t="s">
        <v>231</v>
      </c>
      <c r="E174" s="226" t="s">
        <v>296</v>
      </c>
      <c r="F174" s="227" t="s">
        <v>297</v>
      </c>
      <c r="G174" s="228" t="s">
        <v>286</v>
      </c>
      <c r="H174" s="229">
        <v>5</v>
      </c>
      <c r="I174" s="230"/>
      <c r="J174" s="231">
        <f>ROUND(I174*H174,2)</f>
        <v>0</v>
      </c>
      <c r="K174" s="232"/>
      <c r="L174" s="233"/>
      <c r="M174" s="234" t="s">
        <v>21</v>
      </c>
      <c r="N174" s="235" t="s">
        <v>49</v>
      </c>
      <c r="O174" s="65"/>
      <c r="P174" s="182">
        <f>O174*H174</f>
        <v>0</v>
      </c>
      <c r="Q174" s="182">
        <v>1E-3</v>
      </c>
      <c r="R174" s="182">
        <f>Q174*H174</f>
        <v>5.0000000000000001E-3</v>
      </c>
      <c r="S174" s="182">
        <v>0</v>
      </c>
      <c r="T174" s="18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4" t="s">
        <v>158</v>
      </c>
      <c r="AT174" s="184" t="s">
        <v>231</v>
      </c>
      <c r="AU174" s="184" t="s">
        <v>84</v>
      </c>
      <c r="AY174" s="17" t="s">
        <v>112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39</v>
      </c>
      <c r="BK174" s="185">
        <f>ROUND(I174*H174,2)</f>
        <v>0</v>
      </c>
      <c r="BL174" s="17" t="s">
        <v>118</v>
      </c>
      <c r="BM174" s="184" t="s">
        <v>298</v>
      </c>
    </row>
    <row r="175" spans="1:65" s="2" customFormat="1" ht="18">
      <c r="A175" s="35"/>
      <c r="B175" s="36"/>
      <c r="C175" s="37"/>
      <c r="D175" s="193" t="s">
        <v>178</v>
      </c>
      <c r="E175" s="37"/>
      <c r="F175" s="203" t="s">
        <v>299</v>
      </c>
      <c r="G175" s="37"/>
      <c r="H175" s="37"/>
      <c r="I175" s="188"/>
      <c r="J175" s="37"/>
      <c r="K175" s="37"/>
      <c r="L175" s="40"/>
      <c r="M175" s="189"/>
      <c r="N175" s="190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178</v>
      </c>
      <c r="AU175" s="17" t="s">
        <v>84</v>
      </c>
    </row>
    <row r="176" spans="1:65" s="2" customFormat="1" ht="24.15" customHeight="1">
      <c r="A176" s="35"/>
      <c r="B176" s="36"/>
      <c r="C176" s="172" t="s">
        <v>300</v>
      </c>
      <c r="D176" s="172" t="s">
        <v>114</v>
      </c>
      <c r="E176" s="173" t="s">
        <v>301</v>
      </c>
      <c r="F176" s="174" t="s">
        <v>302</v>
      </c>
      <c r="G176" s="175" t="s">
        <v>117</v>
      </c>
      <c r="H176" s="176">
        <v>385</v>
      </c>
      <c r="I176" s="177"/>
      <c r="J176" s="178">
        <f>ROUND(I176*H176,2)</f>
        <v>0</v>
      </c>
      <c r="K176" s="179"/>
      <c r="L176" s="40"/>
      <c r="M176" s="180" t="s">
        <v>21</v>
      </c>
      <c r="N176" s="181" t="s">
        <v>49</v>
      </c>
      <c r="O176" s="65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4" t="s">
        <v>118</v>
      </c>
      <c r="AT176" s="184" t="s">
        <v>114</v>
      </c>
      <c r="AU176" s="184" t="s">
        <v>84</v>
      </c>
      <c r="AY176" s="17" t="s">
        <v>112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39</v>
      </c>
      <c r="BK176" s="185">
        <f>ROUND(I176*H176,2)</f>
        <v>0</v>
      </c>
      <c r="BL176" s="17" t="s">
        <v>118</v>
      </c>
      <c r="BM176" s="184" t="s">
        <v>303</v>
      </c>
    </row>
    <row r="177" spans="1:65" s="2" customFormat="1" ht="10">
      <c r="A177" s="35"/>
      <c r="B177" s="36"/>
      <c r="C177" s="37"/>
      <c r="D177" s="186" t="s">
        <v>120</v>
      </c>
      <c r="E177" s="37"/>
      <c r="F177" s="187" t="s">
        <v>304</v>
      </c>
      <c r="G177" s="37"/>
      <c r="H177" s="37"/>
      <c r="I177" s="188"/>
      <c r="J177" s="37"/>
      <c r="K177" s="37"/>
      <c r="L177" s="40"/>
      <c r="M177" s="189"/>
      <c r="N177" s="190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120</v>
      </c>
      <c r="AU177" s="17" t="s">
        <v>84</v>
      </c>
    </row>
    <row r="178" spans="1:65" s="13" customFormat="1" ht="20">
      <c r="B178" s="191"/>
      <c r="C178" s="192"/>
      <c r="D178" s="193" t="s">
        <v>122</v>
      </c>
      <c r="E178" s="194" t="s">
        <v>21</v>
      </c>
      <c r="F178" s="195" t="s">
        <v>305</v>
      </c>
      <c r="G178" s="192"/>
      <c r="H178" s="196">
        <v>385</v>
      </c>
      <c r="I178" s="197"/>
      <c r="J178" s="192"/>
      <c r="K178" s="192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122</v>
      </c>
      <c r="AU178" s="202" t="s">
        <v>84</v>
      </c>
      <c r="AV178" s="13" t="s">
        <v>84</v>
      </c>
      <c r="AW178" s="13" t="s">
        <v>38</v>
      </c>
      <c r="AX178" s="13" t="s">
        <v>39</v>
      </c>
      <c r="AY178" s="202" t="s">
        <v>112</v>
      </c>
    </row>
    <row r="179" spans="1:65" s="2" customFormat="1" ht="21.75" customHeight="1">
      <c r="A179" s="35"/>
      <c r="B179" s="36"/>
      <c r="C179" s="225" t="s">
        <v>306</v>
      </c>
      <c r="D179" s="225" t="s">
        <v>231</v>
      </c>
      <c r="E179" s="226" t="s">
        <v>307</v>
      </c>
      <c r="F179" s="227" t="s">
        <v>308</v>
      </c>
      <c r="G179" s="228" t="s">
        <v>286</v>
      </c>
      <c r="H179" s="229">
        <v>1</v>
      </c>
      <c r="I179" s="230"/>
      <c r="J179" s="231">
        <f>ROUND(I179*H179,2)</f>
        <v>0</v>
      </c>
      <c r="K179" s="232"/>
      <c r="L179" s="233"/>
      <c r="M179" s="234" t="s">
        <v>21</v>
      </c>
      <c r="N179" s="235" t="s">
        <v>49</v>
      </c>
      <c r="O179" s="65"/>
      <c r="P179" s="182">
        <f>O179*H179</f>
        <v>0</v>
      </c>
      <c r="Q179" s="182">
        <v>1E-3</v>
      </c>
      <c r="R179" s="182">
        <f>Q179*H179</f>
        <v>1E-3</v>
      </c>
      <c r="S179" s="182">
        <v>0</v>
      </c>
      <c r="T179" s="18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4" t="s">
        <v>158</v>
      </c>
      <c r="AT179" s="184" t="s">
        <v>231</v>
      </c>
      <c r="AU179" s="184" t="s">
        <v>84</v>
      </c>
      <c r="AY179" s="17" t="s">
        <v>112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39</v>
      </c>
      <c r="BK179" s="185">
        <f>ROUND(I179*H179,2)</f>
        <v>0</v>
      </c>
      <c r="BL179" s="17" t="s">
        <v>118</v>
      </c>
      <c r="BM179" s="184" t="s">
        <v>309</v>
      </c>
    </row>
    <row r="180" spans="1:65" s="2" customFormat="1" ht="18">
      <c r="A180" s="35"/>
      <c r="B180" s="36"/>
      <c r="C180" s="37"/>
      <c r="D180" s="193" t="s">
        <v>178</v>
      </c>
      <c r="E180" s="37"/>
      <c r="F180" s="203" t="s">
        <v>288</v>
      </c>
      <c r="G180" s="37"/>
      <c r="H180" s="37"/>
      <c r="I180" s="188"/>
      <c r="J180" s="37"/>
      <c r="K180" s="37"/>
      <c r="L180" s="40"/>
      <c r="M180" s="189"/>
      <c r="N180" s="190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178</v>
      </c>
      <c r="AU180" s="17" t="s">
        <v>84</v>
      </c>
    </row>
    <row r="181" spans="1:65" s="2" customFormat="1" ht="16.5" customHeight="1">
      <c r="A181" s="35"/>
      <c r="B181" s="36"/>
      <c r="C181" s="225" t="s">
        <v>310</v>
      </c>
      <c r="D181" s="225" t="s">
        <v>231</v>
      </c>
      <c r="E181" s="226" t="s">
        <v>311</v>
      </c>
      <c r="F181" s="227" t="s">
        <v>312</v>
      </c>
      <c r="G181" s="228" t="s">
        <v>286</v>
      </c>
      <c r="H181" s="229">
        <v>1</v>
      </c>
      <c r="I181" s="230"/>
      <c r="J181" s="231">
        <f>ROUND(I181*H181,2)</f>
        <v>0</v>
      </c>
      <c r="K181" s="232"/>
      <c r="L181" s="233"/>
      <c r="M181" s="234" t="s">
        <v>21</v>
      </c>
      <c r="N181" s="235" t="s">
        <v>49</v>
      </c>
      <c r="O181" s="65"/>
      <c r="P181" s="182">
        <f>O181*H181</f>
        <v>0</v>
      </c>
      <c r="Q181" s="182">
        <v>1E-3</v>
      </c>
      <c r="R181" s="182">
        <f>Q181*H181</f>
        <v>1E-3</v>
      </c>
      <c r="S181" s="182">
        <v>0</v>
      </c>
      <c r="T181" s="18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4" t="s">
        <v>158</v>
      </c>
      <c r="AT181" s="184" t="s">
        <v>231</v>
      </c>
      <c r="AU181" s="184" t="s">
        <v>84</v>
      </c>
      <c r="AY181" s="17" t="s">
        <v>112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39</v>
      </c>
      <c r="BK181" s="185">
        <f>ROUND(I181*H181,2)</f>
        <v>0</v>
      </c>
      <c r="BL181" s="17" t="s">
        <v>118</v>
      </c>
      <c r="BM181" s="184" t="s">
        <v>313</v>
      </c>
    </row>
    <row r="182" spans="1:65" s="2" customFormat="1" ht="18">
      <c r="A182" s="35"/>
      <c r="B182" s="36"/>
      <c r="C182" s="37"/>
      <c r="D182" s="193" t="s">
        <v>178</v>
      </c>
      <c r="E182" s="37"/>
      <c r="F182" s="203" t="s">
        <v>288</v>
      </c>
      <c r="G182" s="37"/>
      <c r="H182" s="37"/>
      <c r="I182" s="188"/>
      <c r="J182" s="37"/>
      <c r="K182" s="37"/>
      <c r="L182" s="40"/>
      <c r="M182" s="189"/>
      <c r="N182" s="190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178</v>
      </c>
      <c r="AU182" s="17" t="s">
        <v>84</v>
      </c>
    </row>
    <row r="183" spans="1:65" s="2" customFormat="1" ht="49" customHeight="1">
      <c r="A183" s="35"/>
      <c r="B183" s="36"/>
      <c r="C183" s="172" t="s">
        <v>314</v>
      </c>
      <c r="D183" s="172" t="s">
        <v>114</v>
      </c>
      <c r="E183" s="173" t="s">
        <v>315</v>
      </c>
      <c r="F183" s="174" t="s">
        <v>316</v>
      </c>
      <c r="G183" s="175" t="s">
        <v>117</v>
      </c>
      <c r="H183" s="176">
        <v>648</v>
      </c>
      <c r="I183" s="177"/>
      <c r="J183" s="178">
        <f>ROUND(I183*H183,2)</f>
        <v>0</v>
      </c>
      <c r="K183" s="179"/>
      <c r="L183" s="40"/>
      <c r="M183" s="180" t="s">
        <v>21</v>
      </c>
      <c r="N183" s="181" t="s">
        <v>49</v>
      </c>
      <c r="O183" s="65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4" t="s">
        <v>118</v>
      </c>
      <c r="AT183" s="184" t="s">
        <v>114</v>
      </c>
      <c r="AU183" s="184" t="s">
        <v>84</v>
      </c>
      <c r="AY183" s="17" t="s">
        <v>112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39</v>
      </c>
      <c r="BK183" s="185">
        <f>ROUND(I183*H183,2)</f>
        <v>0</v>
      </c>
      <c r="BL183" s="17" t="s">
        <v>118</v>
      </c>
      <c r="BM183" s="184" t="s">
        <v>317</v>
      </c>
    </row>
    <row r="184" spans="1:65" s="2" customFormat="1" ht="10">
      <c r="A184" s="35"/>
      <c r="B184" s="36"/>
      <c r="C184" s="37"/>
      <c r="D184" s="186" t="s">
        <v>120</v>
      </c>
      <c r="E184" s="37"/>
      <c r="F184" s="187" t="s">
        <v>318</v>
      </c>
      <c r="G184" s="37"/>
      <c r="H184" s="37"/>
      <c r="I184" s="188"/>
      <c r="J184" s="37"/>
      <c r="K184" s="37"/>
      <c r="L184" s="40"/>
      <c r="M184" s="189"/>
      <c r="N184" s="190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120</v>
      </c>
      <c r="AU184" s="17" t="s">
        <v>84</v>
      </c>
    </row>
    <row r="185" spans="1:65" s="13" customFormat="1" ht="10">
      <c r="B185" s="191"/>
      <c r="C185" s="192"/>
      <c r="D185" s="193" t="s">
        <v>122</v>
      </c>
      <c r="E185" s="194" t="s">
        <v>21</v>
      </c>
      <c r="F185" s="195" t="s">
        <v>319</v>
      </c>
      <c r="G185" s="192"/>
      <c r="H185" s="196">
        <v>648</v>
      </c>
      <c r="I185" s="197"/>
      <c r="J185" s="192"/>
      <c r="K185" s="192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122</v>
      </c>
      <c r="AU185" s="202" t="s">
        <v>84</v>
      </c>
      <c r="AV185" s="13" t="s">
        <v>84</v>
      </c>
      <c r="AW185" s="13" t="s">
        <v>38</v>
      </c>
      <c r="AX185" s="13" t="s">
        <v>39</v>
      </c>
      <c r="AY185" s="202" t="s">
        <v>112</v>
      </c>
    </row>
    <row r="186" spans="1:65" s="2" customFormat="1" ht="44.25" customHeight="1">
      <c r="A186" s="35"/>
      <c r="B186" s="36"/>
      <c r="C186" s="172" t="s">
        <v>320</v>
      </c>
      <c r="D186" s="172" t="s">
        <v>114</v>
      </c>
      <c r="E186" s="173" t="s">
        <v>321</v>
      </c>
      <c r="F186" s="174" t="s">
        <v>322</v>
      </c>
      <c r="G186" s="175" t="s">
        <v>117</v>
      </c>
      <c r="H186" s="176">
        <v>320</v>
      </c>
      <c r="I186" s="177"/>
      <c r="J186" s="178">
        <f>ROUND(I186*H186,2)</f>
        <v>0</v>
      </c>
      <c r="K186" s="179"/>
      <c r="L186" s="40"/>
      <c r="M186" s="180" t="s">
        <v>21</v>
      </c>
      <c r="N186" s="181" t="s">
        <v>49</v>
      </c>
      <c r="O186" s="65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4" t="s">
        <v>118</v>
      </c>
      <c r="AT186" s="184" t="s">
        <v>114</v>
      </c>
      <c r="AU186" s="184" t="s">
        <v>84</v>
      </c>
      <c r="AY186" s="17" t="s">
        <v>112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39</v>
      </c>
      <c r="BK186" s="185">
        <f>ROUND(I186*H186,2)</f>
        <v>0</v>
      </c>
      <c r="BL186" s="17" t="s">
        <v>118</v>
      </c>
      <c r="BM186" s="184" t="s">
        <v>323</v>
      </c>
    </row>
    <row r="187" spans="1:65" s="2" customFormat="1" ht="10">
      <c r="A187" s="35"/>
      <c r="B187" s="36"/>
      <c r="C187" s="37"/>
      <c r="D187" s="186" t="s">
        <v>120</v>
      </c>
      <c r="E187" s="37"/>
      <c r="F187" s="187" t="s">
        <v>324</v>
      </c>
      <c r="G187" s="37"/>
      <c r="H187" s="37"/>
      <c r="I187" s="188"/>
      <c r="J187" s="37"/>
      <c r="K187" s="37"/>
      <c r="L187" s="40"/>
      <c r="M187" s="189"/>
      <c r="N187" s="190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7" t="s">
        <v>120</v>
      </c>
      <c r="AU187" s="17" t="s">
        <v>84</v>
      </c>
    </row>
    <row r="188" spans="1:65" s="13" customFormat="1" ht="10">
      <c r="B188" s="191"/>
      <c r="C188" s="192"/>
      <c r="D188" s="193" t="s">
        <v>122</v>
      </c>
      <c r="E188" s="194" t="s">
        <v>21</v>
      </c>
      <c r="F188" s="195" t="s">
        <v>325</v>
      </c>
      <c r="G188" s="192"/>
      <c r="H188" s="196">
        <v>320</v>
      </c>
      <c r="I188" s="197"/>
      <c r="J188" s="192"/>
      <c r="K188" s="192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122</v>
      </c>
      <c r="AU188" s="202" t="s">
        <v>84</v>
      </c>
      <c r="AV188" s="13" t="s">
        <v>84</v>
      </c>
      <c r="AW188" s="13" t="s">
        <v>38</v>
      </c>
      <c r="AX188" s="13" t="s">
        <v>39</v>
      </c>
      <c r="AY188" s="202" t="s">
        <v>112</v>
      </c>
    </row>
    <row r="189" spans="1:65" s="2" customFormat="1" ht="49" customHeight="1">
      <c r="A189" s="35"/>
      <c r="B189" s="36"/>
      <c r="C189" s="172" t="s">
        <v>326</v>
      </c>
      <c r="D189" s="172" t="s">
        <v>114</v>
      </c>
      <c r="E189" s="173" t="s">
        <v>327</v>
      </c>
      <c r="F189" s="174" t="s">
        <v>328</v>
      </c>
      <c r="G189" s="175" t="s">
        <v>117</v>
      </c>
      <c r="H189" s="176">
        <v>920</v>
      </c>
      <c r="I189" s="177"/>
      <c r="J189" s="178">
        <f>ROUND(I189*H189,2)</f>
        <v>0</v>
      </c>
      <c r="K189" s="179"/>
      <c r="L189" s="40"/>
      <c r="M189" s="180" t="s">
        <v>21</v>
      </c>
      <c r="N189" s="181" t="s">
        <v>49</v>
      </c>
      <c r="O189" s="65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4" t="s">
        <v>118</v>
      </c>
      <c r="AT189" s="184" t="s">
        <v>114</v>
      </c>
      <c r="AU189" s="184" t="s">
        <v>84</v>
      </c>
      <c r="AY189" s="17" t="s">
        <v>112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39</v>
      </c>
      <c r="BK189" s="185">
        <f>ROUND(I189*H189,2)</f>
        <v>0</v>
      </c>
      <c r="BL189" s="17" t="s">
        <v>118</v>
      </c>
      <c r="BM189" s="184" t="s">
        <v>329</v>
      </c>
    </row>
    <row r="190" spans="1:65" s="2" customFormat="1" ht="10">
      <c r="A190" s="35"/>
      <c r="B190" s="36"/>
      <c r="C190" s="37"/>
      <c r="D190" s="186" t="s">
        <v>120</v>
      </c>
      <c r="E190" s="37"/>
      <c r="F190" s="187" t="s">
        <v>330</v>
      </c>
      <c r="G190" s="37"/>
      <c r="H190" s="37"/>
      <c r="I190" s="188"/>
      <c r="J190" s="37"/>
      <c r="K190" s="37"/>
      <c r="L190" s="40"/>
      <c r="M190" s="189"/>
      <c r="N190" s="190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120</v>
      </c>
      <c r="AU190" s="17" t="s">
        <v>84</v>
      </c>
    </row>
    <row r="191" spans="1:65" s="13" customFormat="1" ht="10">
      <c r="B191" s="191"/>
      <c r="C191" s="192"/>
      <c r="D191" s="193" t="s">
        <v>122</v>
      </c>
      <c r="E191" s="194" t="s">
        <v>21</v>
      </c>
      <c r="F191" s="195" t="s">
        <v>331</v>
      </c>
      <c r="G191" s="192"/>
      <c r="H191" s="196">
        <v>150</v>
      </c>
      <c r="I191" s="197"/>
      <c r="J191" s="192"/>
      <c r="K191" s="192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122</v>
      </c>
      <c r="AU191" s="202" t="s">
        <v>84</v>
      </c>
      <c r="AV191" s="13" t="s">
        <v>84</v>
      </c>
      <c r="AW191" s="13" t="s">
        <v>38</v>
      </c>
      <c r="AX191" s="13" t="s">
        <v>78</v>
      </c>
      <c r="AY191" s="202" t="s">
        <v>112</v>
      </c>
    </row>
    <row r="192" spans="1:65" s="13" customFormat="1" ht="20">
      <c r="B192" s="191"/>
      <c r="C192" s="192"/>
      <c r="D192" s="193" t="s">
        <v>122</v>
      </c>
      <c r="E192" s="194" t="s">
        <v>21</v>
      </c>
      <c r="F192" s="195" t="s">
        <v>332</v>
      </c>
      <c r="G192" s="192"/>
      <c r="H192" s="196">
        <v>770</v>
      </c>
      <c r="I192" s="197"/>
      <c r="J192" s="192"/>
      <c r="K192" s="192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122</v>
      </c>
      <c r="AU192" s="202" t="s">
        <v>84</v>
      </c>
      <c r="AV192" s="13" t="s">
        <v>84</v>
      </c>
      <c r="AW192" s="13" t="s">
        <v>38</v>
      </c>
      <c r="AX192" s="13" t="s">
        <v>78</v>
      </c>
      <c r="AY192" s="202" t="s">
        <v>112</v>
      </c>
    </row>
    <row r="193" spans="1:65" s="15" customFormat="1" ht="10">
      <c r="B193" s="214"/>
      <c r="C193" s="215"/>
      <c r="D193" s="193" t="s">
        <v>122</v>
      </c>
      <c r="E193" s="216" t="s">
        <v>21</v>
      </c>
      <c r="F193" s="217" t="s">
        <v>190</v>
      </c>
      <c r="G193" s="215"/>
      <c r="H193" s="218">
        <v>920</v>
      </c>
      <c r="I193" s="219"/>
      <c r="J193" s="215"/>
      <c r="K193" s="215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122</v>
      </c>
      <c r="AU193" s="224" t="s">
        <v>84</v>
      </c>
      <c r="AV193" s="15" t="s">
        <v>118</v>
      </c>
      <c r="AW193" s="15" t="s">
        <v>38</v>
      </c>
      <c r="AX193" s="15" t="s">
        <v>39</v>
      </c>
      <c r="AY193" s="224" t="s">
        <v>112</v>
      </c>
    </row>
    <row r="194" spans="1:65" s="2" customFormat="1" ht="24.15" customHeight="1">
      <c r="A194" s="35"/>
      <c r="B194" s="36"/>
      <c r="C194" s="172" t="s">
        <v>333</v>
      </c>
      <c r="D194" s="172" t="s">
        <v>114</v>
      </c>
      <c r="E194" s="173" t="s">
        <v>334</v>
      </c>
      <c r="F194" s="174" t="s">
        <v>335</v>
      </c>
      <c r="G194" s="175" t="s">
        <v>117</v>
      </c>
      <c r="H194" s="176">
        <v>70</v>
      </c>
      <c r="I194" s="177"/>
      <c r="J194" s="178">
        <f>ROUND(I194*H194,2)</f>
        <v>0</v>
      </c>
      <c r="K194" s="179"/>
      <c r="L194" s="40"/>
      <c r="M194" s="180" t="s">
        <v>21</v>
      </c>
      <c r="N194" s="181" t="s">
        <v>49</v>
      </c>
      <c r="O194" s="65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4" t="s">
        <v>118</v>
      </c>
      <c r="AT194" s="184" t="s">
        <v>114</v>
      </c>
      <c r="AU194" s="184" t="s">
        <v>84</v>
      </c>
      <c r="AY194" s="17" t="s">
        <v>112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39</v>
      </c>
      <c r="BK194" s="185">
        <f>ROUND(I194*H194,2)</f>
        <v>0</v>
      </c>
      <c r="BL194" s="17" t="s">
        <v>118</v>
      </c>
      <c r="BM194" s="184" t="s">
        <v>336</v>
      </c>
    </row>
    <row r="195" spans="1:65" s="13" customFormat="1" ht="10">
      <c r="B195" s="191"/>
      <c r="C195" s="192"/>
      <c r="D195" s="193" t="s">
        <v>122</v>
      </c>
      <c r="E195" s="194" t="s">
        <v>21</v>
      </c>
      <c r="F195" s="195" t="s">
        <v>337</v>
      </c>
      <c r="G195" s="192"/>
      <c r="H195" s="196">
        <v>70</v>
      </c>
      <c r="I195" s="197"/>
      <c r="J195" s="192"/>
      <c r="K195" s="192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122</v>
      </c>
      <c r="AU195" s="202" t="s">
        <v>84</v>
      </c>
      <c r="AV195" s="13" t="s">
        <v>84</v>
      </c>
      <c r="AW195" s="13" t="s">
        <v>38</v>
      </c>
      <c r="AX195" s="13" t="s">
        <v>39</v>
      </c>
      <c r="AY195" s="202" t="s">
        <v>112</v>
      </c>
    </row>
    <row r="196" spans="1:65" s="2" customFormat="1" ht="33" customHeight="1">
      <c r="A196" s="35"/>
      <c r="B196" s="36"/>
      <c r="C196" s="172" t="s">
        <v>338</v>
      </c>
      <c r="D196" s="172" t="s">
        <v>114</v>
      </c>
      <c r="E196" s="173" t="s">
        <v>339</v>
      </c>
      <c r="F196" s="174" t="s">
        <v>340</v>
      </c>
      <c r="G196" s="175" t="s">
        <v>142</v>
      </c>
      <c r="H196" s="176">
        <v>1</v>
      </c>
      <c r="I196" s="177"/>
      <c r="J196" s="178">
        <f>ROUND(I196*H196,2)</f>
        <v>0</v>
      </c>
      <c r="K196" s="179"/>
      <c r="L196" s="40"/>
      <c r="M196" s="180" t="s">
        <v>21</v>
      </c>
      <c r="N196" s="181" t="s">
        <v>49</v>
      </c>
      <c r="O196" s="65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4" t="s">
        <v>118</v>
      </c>
      <c r="AT196" s="184" t="s">
        <v>114</v>
      </c>
      <c r="AU196" s="184" t="s">
        <v>84</v>
      </c>
      <c r="AY196" s="17" t="s">
        <v>112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39</v>
      </c>
      <c r="BK196" s="185">
        <f>ROUND(I196*H196,2)</f>
        <v>0</v>
      </c>
      <c r="BL196" s="17" t="s">
        <v>118</v>
      </c>
      <c r="BM196" s="184" t="s">
        <v>341</v>
      </c>
    </row>
    <row r="197" spans="1:65" s="2" customFormat="1" ht="10">
      <c r="A197" s="35"/>
      <c r="B197" s="36"/>
      <c r="C197" s="37"/>
      <c r="D197" s="186" t="s">
        <v>120</v>
      </c>
      <c r="E197" s="37"/>
      <c r="F197" s="187" t="s">
        <v>342</v>
      </c>
      <c r="G197" s="37"/>
      <c r="H197" s="37"/>
      <c r="I197" s="188"/>
      <c r="J197" s="37"/>
      <c r="K197" s="37"/>
      <c r="L197" s="40"/>
      <c r="M197" s="189"/>
      <c r="N197" s="190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7" t="s">
        <v>120</v>
      </c>
      <c r="AU197" s="17" t="s">
        <v>84</v>
      </c>
    </row>
    <row r="198" spans="1:65" s="13" customFormat="1" ht="10">
      <c r="B198" s="191"/>
      <c r="C198" s="192"/>
      <c r="D198" s="193" t="s">
        <v>122</v>
      </c>
      <c r="E198" s="194" t="s">
        <v>21</v>
      </c>
      <c r="F198" s="195" t="s">
        <v>343</v>
      </c>
      <c r="G198" s="192"/>
      <c r="H198" s="196">
        <v>1</v>
      </c>
      <c r="I198" s="197"/>
      <c r="J198" s="192"/>
      <c r="K198" s="192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122</v>
      </c>
      <c r="AU198" s="202" t="s">
        <v>84</v>
      </c>
      <c r="AV198" s="13" t="s">
        <v>84</v>
      </c>
      <c r="AW198" s="13" t="s">
        <v>38</v>
      </c>
      <c r="AX198" s="13" t="s">
        <v>39</v>
      </c>
      <c r="AY198" s="202" t="s">
        <v>112</v>
      </c>
    </row>
    <row r="199" spans="1:65" s="2" customFormat="1" ht="33" customHeight="1">
      <c r="A199" s="35"/>
      <c r="B199" s="36"/>
      <c r="C199" s="172" t="s">
        <v>344</v>
      </c>
      <c r="D199" s="172" t="s">
        <v>114</v>
      </c>
      <c r="E199" s="173" t="s">
        <v>345</v>
      </c>
      <c r="F199" s="174" t="s">
        <v>346</v>
      </c>
      <c r="G199" s="175" t="s">
        <v>142</v>
      </c>
      <c r="H199" s="176">
        <v>1</v>
      </c>
      <c r="I199" s="177"/>
      <c r="J199" s="178">
        <f>ROUND(I199*H199,2)</f>
        <v>0</v>
      </c>
      <c r="K199" s="179"/>
      <c r="L199" s="40"/>
      <c r="M199" s="180" t="s">
        <v>21</v>
      </c>
      <c r="N199" s="181" t="s">
        <v>49</v>
      </c>
      <c r="O199" s="65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4" t="s">
        <v>118</v>
      </c>
      <c r="AT199" s="184" t="s">
        <v>114</v>
      </c>
      <c r="AU199" s="184" t="s">
        <v>84</v>
      </c>
      <c r="AY199" s="17" t="s">
        <v>112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39</v>
      </c>
      <c r="BK199" s="185">
        <f>ROUND(I199*H199,2)</f>
        <v>0</v>
      </c>
      <c r="BL199" s="17" t="s">
        <v>118</v>
      </c>
      <c r="BM199" s="184" t="s">
        <v>347</v>
      </c>
    </row>
    <row r="200" spans="1:65" s="2" customFormat="1" ht="10">
      <c r="A200" s="35"/>
      <c r="B200" s="36"/>
      <c r="C200" s="37"/>
      <c r="D200" s="186" t="s">
        <v>120</v>
      </c>
      <c r="E200" s="37"/>
      <c r="F200" s="187" t="s">
        <v>348</v>
      </c>
      <c r="G200" s="37"/>
      <c r="H200" s="37"/>
      <c r="I200" s="188"/>
      <c r="J200" s="37"/>
      <c r="K200" s="37"/>
      <c r="L200" s="40"/>
      <c r="M200" s="189"/>
      <c r="N200" s="190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120</v>
      </c>
      <c r="AU200" s="17" t="s">
        <v>84</v>
      </c>
    </row>
    <row r="201" spans="1:65" s="13" customFormat="1" ht="10">
      <c r="B201" s="191"/>
      <c r="C201" s="192"/>
      <c r="D201" s="193" t="s">
        <v>122</v>
      </c>
      <c r="E201" s="194" t="s">
        <v>21</v>
      </c>
      <c r="F201" s="195" t="s">
        <v>343</v>
      </c>
      <c r="G201" s="192"/>
      <c r="H201" s="196">
        <v>1</v>
      </c>
      <c r="I201" s="197"/>
      <c r="J201" s="192"/>
      <c r="K201" s="192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122</v>
      </c>
      <c r="AU201" s="202" t="s">
        <v>84</v>
      </c>
      <c r="AV201" s="13" t="s">
        <v>84</v>
      </c>
      <c r="AW201" s="13" t="s">
        <v>38</v>
      </c>
      <c r="AX201" s="13" t="s">
        <v>39</v>
      </c>
      <c r="AY201" s="202" t="s">
        <v>112</v>
      </c>
    </row>
    <row r="202" spans="1:65" s="2" customFormat="1" ht="33" customHeight="1">
      <c r="A202" s="35"/>
      <c r="B202" s="36"/>
      <c r="C202" s="172" t="s">
        <v>349</v>
      </c>
      <c r="D202" s="172" t="s">
        <v>114</v>
      </c>
      <c r="E202" s="173" t="s">
        <v>350</v>
      </c>
      <c r="F202" s="174" t="s">
        <v>351</v>
      </c>
      <c r="G202" s="175" t="s">
        <v>142</v>
      </c>
      <c r="H202" s="176">
        <v>2</v>
      </c>
      <c r="I202" s="177"/>
      <c r="J202" s="178">
        <f>ROUND(I202*H202,2)</f>
        <v>0</v>
      </c>
      <c r="K202" s="179"/>
      <c r="L202" s="40"/>
      <c r="M202" s="180" t="s">
        <v>21</v>
      </c>
      <c r="N202" s="181" t="s">
        <v>49</v>
      </c>
      <c r="O202" s="65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4" t="s">
        <v>118</v>
      </c>
      <c r="AT202" s="184" t="s">
        <v>114</v>
      </c>
      <c r="AU202" s="184" t="s">
        <v>84</v>
      </c>
      <c r="AY202" s="17" t="s">
        <v>112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39</v>
      </c>
      <c r="BK202" s="185">
        <f>ROUND(I202*H202,2)</f>
        <v>0</v>
      </c>
      <c r="BL202" s="17" t="s">
        <v>118</v>
      </c>
      <c r="BM202" s="184" t="s">
        <v>352</v>
      </c>
    </row>
    <row r="203" spans="1:65" s="2" customFormat="1" ht="10">
      <c r="A203" s="35"/>
      <c r="B203" s="36"/>
      <c r="C203" s="37"/>
      <c r="D203" s="186" t="s">
        <v>120</v>
      </c>
      <c r="E203" s="37"/>
      <c r="F203" s="187" t="s">
        <v>353</v>
      </c>
      <c r="G203" s="37"/>
      <c r="H203" s="37"/>
      <c r="I203" s="188"/>
      <c r="J203" s="37"/>
      <c r="K203" s="37"/>
      <c r="L203" s="40"/>
      <c r="M203" s="189"/>
      <c r="N203" s="190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7" t="s">
        <v>120</v>
      </c>
      <c r="AU203" s="17" t="s">
        <v>84</v>
      </c>
    </row>
    <row r="204" spans="1:65" s="13" customFormat="1" ht="10">
      <c r="B204" s="191"/>
      <c r="C204" s="192"/>
      <c r="D204" s="193" t="s">
        <v>122</v>
      </c>
      <c r="E204" s="194" t="s">
        <v>21</v>
      </c>
      <c r="F204" s="195" t="s">
        <v>354</v>
      </c>
      <c r="G204" s="192"/>
      <c r="H204" s="196">
        <v>2</v>
      </c>
      <c r="I204" s="197"/>
      <c r="J204" s="192"/>
      <c r="K204" s="192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122</v>
      </c>
      <c r="AU204" s="202" t="s">
        <v>84</v>
      </c>
      <c r="AV204" s="13" t="s">
        <v>84</v>
      </c>
      <c r="AW204" s="13" t="s">
        <v>38</v>
      </c>
      <c r="AX204" s="13" t="s">
        <v>39</v>
      </c>
      <c r="AY204" s="202" t="s">
        <v>112</v>
      </c>
    </row>
    <row r="205" spans="1:65" s="2" customFormat="1" ht="24.15" customHeight="1">
      <c r="A205" s="35"/>
      <c r="B205" s="36"/>
      <c r="C205" s="172" t="s">
        <v>355</v>
      </c>
      <c r="D205" s="172" t="s">
        <v>114</v>
      </c>
      <c r="E205" s="173" t="s">
        <v>356</v>
      </c>
      <c r="F205" s="174" t="s">
        <v>357</v>
      </c>
      <c r="G205" s="175" t="s">
        <v>117</v>
      </c>
      <c r="H205" s="176">
        <v>1803</v>
      </c>
      <c r="I205" s="177"/>
      <c r="J205" s="178">
        <f>ROUND(I205*H205,2)</f>
        <v>0</v>
      </c>
      <c r="K205" s="179"/>
      <c r="L205" s="40"/>
      <c r="M205" s="180" t="s">
        <v>21</v>
      </c>
      <c r="N205" s="181" t="s">
        <v>49</v>
      </c>
      <c r="O205" s="65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4" t="s">
        <v>118</v>
      </c>
      <c r="AT205" s="184" t="s">
        <v>114</v>
      </c>
      <c r="AU205" s="184" t="s">
        <v>84</v>
      </c>
      <c r="AY205" s="17" t="s">
        <v>112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39</v>
      </c>
      <c r="BK205" s="185">
        <f>ROUND(I205*H205,2)</f>
        <v>0</v>
      </c>
      <c r="BL205" s="17" t="s">
        <v>118</v>
      </c>
      <c r="BM205" s="184" t="s">
        <v>358</v>
      </c>
    </row>
    <row r="206" spans="1:65" s="2" customFormat="1" ht="10">
      <c r="A206" s="35"/>
      <c r="B206" s="36"/>
      <c r="C206" s="37"/>
      <c r="D206" s="186" t="s">
        <v>120</v>
      </c>
      <c r="E206" s="37"/>
      <c r="F206" s="187" t="s">
        <v>359</v>
      </c>
      <c r="G206" s="37"/>
      <c r="H206" s="37"/>
      <c r="I206" s="188"/>
      <c r="J206" s="37"/>
      <c r="K206" s="37"/>
      <c r="L206" s="40"/>
      <c r="M206" s="189"/>
      <c r="N206" s="190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7" t="s">
        <v>120</v>
      </c>
      <c r="AU206" s="17" t="s">
        <v>84</v>
      </c>
    </row>
    <row r="207" spans="1:65" s="2" customFormat="1" ht="18">
      <c r="A207" s="35"/>
      <c r="B207" s="36"/>
      <c r="C207" s="37"/>
      <c r="D207" s="193" t="s">
        <v>178</v>
      </c>
      <c r="E207" s="37"/>
      <c r="F207" s="203" t="s">
        <v>360</v>
      </c>
      <c r="G207" s="37"/>
      <c r="H207" s="37"/>
      <c r="I207" s="188"/>
      <c r="J207" s="37"/>
      <c r="K207" s="37"/>
      <c r="L207" s="40"/>
      <c r="M207" s="189"/>
      <c r="N207" s="190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7" t="s">
        <v>178</v>
      </c>
      <c r="AU207" s="17" t="s">
        <v>84</v>
      </c>
    </row>
    <row r="208" spans="1:65" s="13" customFormat="1" ht="20">
      <c r="B208" s="191"/>
      <c r="C208" s="192"/>
      <c r="D208" s="193" t="s">
        <v>122</v>
      </c>
      <c r="E208" s="194" t="s">
        <v>21</v>
      </c>
      <c r="F208" s="195" t="s">
        <v>361</v>
      </c>
      <c r="G208" s="192"/>
      <c r="H208" s="196">
        <v>1803</v>
      </c>
      <c r="I208" s="197"/>
      <c r="J208" s="192"/>
      <c r="K208" s="192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122</v>
      </c>
      <c r="AU208" s="202" t="s">
        <v>84</v>
      </c>
      <c r="AV208" s="13" t="s">
        <v>84</v>
      </c>
      <c r="AW208" s="13" t="s">
        <v>38</v>
      </c>
      <c r="AX208" s="13" t="s">
        <v>39</v>
      </c>
      <c r="AY208" s="202" t="s">
        <v>112</v>
      </c>
    </row>
    <row r="209" spans="1:65" s="2" customFormat="1" ht="21.75" customHeight="1">
      <c r="A209" s="35"/>
      <c r="B209" s="36"/>
      <c r="C209" s="172" t="s">
        <v>362</v>
      </c>
      <c r="D209" s="172" t="s">
        <v>114</v>
      </c>
      <c r="E209" s="173" t="s">
        <v>363</v>
      </c>
      <c r="F209" s="174" t="s">
        <v>364</v>
      </c>
      <c r="G209" s="175" t="s">
        <v>117</v>
      </c>
      <c r="H209" s="176">
        <v>480</v>
      </c>
      <c r="I209" s="177"/>
      <c r="J209" s="178">
        <f>ROUND(I209*H209,2)</f>
        <v>0</v>
      </c>
      <c r="K209" s="179"/>
      <c r="L209" s="40"/>
      <c r="M209" s="180" t="s">
        <v>21</v>
      </c>
      <c r="N209" s="181" t="s">
        <v>49</v>
      </c>
      <c r="O209" s="65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4" t="s">
        <v>118</v>
      </c>
      <c r="AT209" s="184" t="s">
        <v>114</v>
      </c>
      <c r="AU209" s="184" t="s">
        <v>84</v>
      </c>
      <c r="AY209" s="17" t="s">
        <v>112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39</v>
      </c>
      <c r="BK209" s="185">
        <f>ROUND(I209*H209,2)</f>
        <v>0</v>
      </c>
      <c r="BL209" s="17" t="s">
        <v>118</v>
      </c>
      <c r="BM209" s="184" t="s">
        <v>365</v>
      </c>
    </row>
    <row r="210" spans="1:65" s="2" customFormat="1" ht="10">
      <c r="A210" s="35"/>
      <c r="B210" s="36"/>
      <c r="C210" s="37"/>
      <c r="D210" s="186" t="s">
        <v>120</v>
      </c>
      <c r="E210" s="37"/>
      <c r="F210" s="187" t="s">
        <v>366</v>
      </c>
      <c r="G210" s="37"/>
      <c r="H210" s="37"/>
      <c r="I210" s="188"/>
      <c r="J210" s="37"/>
      <c r="K210" s="37"/>
      <c r="L210" s="40"/>
      <c r="M210" s="189"/>
      <c r="N210" s="190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120</v>
      </c>
      <c r="AU210" s="17" t="s">
        <v>84</v>
      </c>
    </row>
    <row r="211" spans="1:65" s="2" customFormat="1" ht="18">
      <c r="A211" s="35"/>
      <c r="B211" s="36"/>
      <c r="C211" s="37"/>
      <c r="D211" s="193" t="s">
        <v>178</v>
      </c>
      <c r="E211" s="37"/>
      <c r="F211" s="203" t="s">
        <v>360</v>
      </c>
      <c r="G211" s="37"/>
      <c r="H211" s="37"/>
      <c r="I211" s="188"/>
      <c r="J211" s="37"/>
      <c r="K211" s="37"/>
      <c r="L211" s="40"/>
      <c r="M211" s="189"/>
      <c r="N211" s="190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7" t="s">
        <v>178</v>
      </c>
      <c r="AU211" s="17" t="s">
        <v>84</v>
      </c>
    </row>
    <row r="212" spans="1:65" s="13" customFormat="1" ht="20">
      <c r="B212" s="191"/>
      <c r="C212" s="192"/>
      <c r="D212" s="193" t="s">
        <v>122</v>
      </c>
      <c r="E212" s="194" t="s">
        <v>21</v>
      </c>
      <c r="F212" s="195" t="s">
        <v>367</v>
      </c>
      <c r="G212" s="192"/>
      <c r="H212" s="196">
        <v>480</v>
      </c>
      <c r="I212" s="197"/>
      <c r="J212" s="192"/>
      <c r="K212" s="192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122</v>
      </c>
      <c r="AU212" s="202" t="s">
        <v>84</v>
      </c>
      <c r="AV212" s="13" t="s">
        <v>84</v>
      </c>
      <c r="AW212" s="13" t="s">
        <v>38</v>
      </c>
      <c r="AX212" s="13" t="s">
        <v>39</v>
      </c>
      <c r="AY212" s="202" t="s">
        <v>112</v>
      </c>
    </row>
    <row r="213" spans="1:65" s="2" customFormat="1" ht="21.75" customHeight="1">
      <c r="A213" s="35"/>
      <c r="B213" s="36"/>
      <c r="C213" s="172" t="s">
        <v>368</v>
      </c>
      <c r="D213" s="172" t="s">
        <v>114</v>
      </c>
      <c r="E213" s="173" t="s">
        <v>369</v>
      </c>
      <c r="F213" s="174" t="s">
        <v>370</v>
      </c>
      <c r="G213" s="175" t="s">
        <v>182</v>
      </c>
      <c r="H213" s="176">
        <v>130.35</v>
      </c>
      <c r="I213" s="177"/>
      <c r="J213" s="178">
        <f>ROUND(I213*H213,2)</f>
        <v>0</v>
      </c>
      <c r="K213" s="179"/>
      <c r="L213" s="40"/>
      <c r="M213" s="180" t="s">
        <v>21</v>
      </c>
      <c r="N213" s="181" t="s">
        <v>49</v>
      </c>
      <c r="O213" s="65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4" t="s">
        <v>118</v>
      </c>
      <c r="AT213" s="184" t="s">
        <v>114</v>
      </c>
      <c r="AU213" s="184" t="s">
        <v>84</v>
      </c>
      <c r="AY213" s="17" t="s">
        <v>112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39</v>
      </c>
      <c r="BK213" s="185">
        <f>ROUND(I213*H213,2)</f>
        <v>0</v>
      </c>
      <c r="BL213" s="17" t="s">
        <v>118</v>
      </c>
      <c r="BM213" s="184" t="s">
        <v>371</v>
      </c>
    </row>
    <row r="214" spans="1:65" s="2" customFormat="1" ht="10">
      <c r="A214" s="35"/>
      <c r="B214" s="36"/>
      <c r="C214" s="37"/>
      <c r="D214" s="186" t="s">
        <v>120</v>
      </c>
      <c r="E214" s="37"/>
      <c r="F214" s="187" t="s">
        <v>372</v>
      </c>
      <c r="G214" s="37"/>
      <c r="H214" s="37"/>
      <c r="I214" s="188"/>
      <c r="J214" s="37"/>
      <c r="K214" s="37"/>
      <c r="L214" s="40"/>
      <c r="M214" s="189"/>
      <c r="N214" s="190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7" t="s">
        <v>120</v>
      </c>
      <c r="AU214" s="17" t="s">
        <v>84</v>
      </c>
    </row>
    <row r="215" spans="1:65" s="13" customFormat="1" ht="10">
      <c r="B215" s="191"/>
      <c r="C215" s="192"/>
      <c r="D215" s="193" t="s">
        <v>122</v>
      </c>
      <c r="E215" s="194" t="s">
        <v>21</v>
      </c>
      <c r="F215" s="195" t="s">
        <v>373</v>
      </c>
      <c r="G215" s="192"/>
      <c r="H215" s="196">
        <v>130.35</v>
      </c>
      <c r="I215" s="197"/>
      <c r="J215" s="192"/>
      <c r="K215" s="192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122</v>
      </c>
      <c r="AU215" s="202" t="s">
        <v>84</v>
      </c>
      <c r="AV215" s="13" t="s">
        <v>84</v>
      </c>
      <c r="AW215" s="13" t="s">
        <v>38</v>
      </c>
      <c r="AX215" s="13" t="s">
        <v>39</v>
      </c>
      <c r="AY215" s="202" t="s">
        <v>112</v>
      </c>
    </row>
    <row r="216" spans="1:65" s="2" customFormat="1" ht="21.75" customHeight="1">
      <c r="A216" s="35"/>
      <c r="B216" s="36"/>
      <c r="C216" s="172" t="s">
        <v>374</v>
      </c>
      <c r="D216" s="172" t="s">
        <v>114</v>
      </c>
      <c r="E216" s="173" t="s">
        <v>375</v>
      </c>
      <c r="F216" s="174" t="s">
        <v>376</v>
      </c>
      <c r="G216" s="175" t="s">
        <v>182</v>
      </c>
      <c r="H216" s="176">
        <v>130.35</v>
      </c>
      <c r="I216" s="177"/>
      <c r="J216" s="178">
        <f>ROUND(I216*H216,2)</f>
        <v>0</v>
      </c>
      <c r="K216" s="179"/>
      <c r="L216" s="40"/>
      <c r="M216" s="180" t="s">
        <v>21</v>
      </c>
      <c r="N216" s="181" t="s">
        <v>49</v>
      </c>
      <c r="O216" s="65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4" t="s">
        <v>118</v>
      </c>
      <c r="AT216" s="184" t="s">
        <v>114</v>
      </c>
      <c r="AU216" s="184" t="s">
        <v>84</v>
      </c>
      <c r="AY216" s="17" t="s">
        <v>112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39</v>
      </c>
      <c r="BK216" s="185">
        <f>ROUND(I216*H216,2)</f>
        <v>0</v>
      </c>
      <c r="BL216" s="17" t="s">
        <v>118</v>
      </c>
      <c r="BM216" s="184" t="s">
        <v>377</v>
      </c>
    </row>
    <row r="217" spans="1:65" s="2" customFormat="1" ht="10">
      <c r="A217" s="35"/>
      <c r="B217" s="36"/>
      <c r="C217" s="37"/>
      <c r="D217" s="186" t="s">
        <v>120</v>
      </c>
      <c r="E217" s="37"/>
      <c r="F217" s="187" t="s">
        <v>378</v>
      </c>
      <c r="G217" s="37"/>
      <c r="H217" s="37"/>
      <c r="I217" s="188"/>
      <c r="J217" s="37"/>
      <c r="K217" s="37"/>
      <c r="L217" s="40"/>
      <c r="M217" s="189"/>
      <c r="N217" s="190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7" t="s">
        <v>120</v>
      </c>
      <c r="AU217" s="17" t="s">
        <v>84</v>
      </c>
    </row>
    <row r="218" spans="1:65" s="12" customFormat="1" ht="22.75" customHeight="1">
      <c r="B218" s="156"/>
      <c r="C218" s="157"/>
      <c r="D218" s="158" t="s">
        <v>77</v>
      </c>
      <c r="E218" s="170" t="s">
        <v>379</v>
      </c>
      <c r="F218" s="170" t="s">
        <v>380</v>
      </c>
      <c r="G218" s="157"/>
      <c r="H218" s="157"/>
      <c r="I218" s="160"/>
      <c r="J218" s="171">
        <f>BK218</f>
        <v>0</v>
      </c>
      <c r="K218" s="157"/>
      <c r="L218" s="162"/>
      <c r="M218" s="163"/>
      <c r="N218" s="164"/>
      <c r="O218" s="164"/>
      <c r="P218" s="165">
        <f>P219</f>
        <v>0</v>
      </c>
      <c r="Q218" s="164"/>
      <c r="R218" s="165">
        <f>R219</f>
        <v>0</v>
      </c>
      <c r="S218" s="164"/>
      <c r="T218" s="166">
        <f>T219</f>
        <v>0</v>
      </c>
      <c r="AR218" s="167" t="s">
        <v>39</v>
      </c>
      <c r="AT218" s="168" t="s">
        <v>77</v>
      </c>
      <c r="AU218" s="168" t="s">
        <v>39</v>
      </c>
      <c r="AY218" s="167" t="s">
        <v>112</v>
      </c>
      <c r="BK218" s="169">
        <f>BK219</f>
        <v>0</v>
      </c>
    </row>
    <row r="219" spans="1:65" s="2" customFormat="1" ht="33" customHeight="1">
      <c r="A219" s="35"/>
      <c r="B219" s="36"/>
      <c r="C219" s="172" t="s">
        <v>381</v>
      </c>
      <c r="D219" s="172" t="s">
        <v>114</v>
      </c>
      <c r="E219" s="173" t="s">
        <v>382</v>
      </c>
      <c r="F219" s="174" t="s">
        <v>383</v>
      </c>
      <c r="G219" s="175" t="s">
        <v>234</v>
      </c>
      <c r="H219" s="176">
        <v>1</v>
      </c>
      <c r="I219" s="177"/>
      <c r="J219" s="178">
        <f>ROUND(I219*H219,2)</f>
        <v>0</v>
      </c>
      <c r="K219" s="179"/>
      <c r="L219" s="40"/>
      <c r="M219" s="180" t="s">
        <v>21</v>
      </c>
      <c r="N219" s="181" t="s">
        <v>49</v>
      </c>
      <c r="O219" s="65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4" t="s">
        <v>118</v>
      </c>
      <c r="AT219" s="184" t="s">
        <v>114</v>
      </c>
      <c r="AU219" s="184" t="s">
        <v>84</v>
      </c>
      <c r="AY219" s="17" t="s">
        <v>112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39</v>
      </c>
      <c r="BK219" s="185">
        <f>ROUND(I219*H219,2)</f>
        <v>0</v>
      </c>
      <c r="BL219" s="17" t="s">
        <v>118</v>
      </c>
      <c r="BM219" s="184" t="s">
        <v>384</v>
      </c>
    </row>
    <row r="220" spans="1:65" s="12" customFormat="1" ht="22.75" customHeight="1">
      <c r="B220" s="156"/>
      <c r="C220" s="157"/>
      <c r="D220" s="158" t="s">
        <v>77</v>
      </c>
      <c r="E220" s="170" t="s">
        <v>385</v>
      </c>
      <c r="F220" s="170" t="s">
        <v>386</v>
      </c>
      <c r="G220" s="157"/>
      <c r="H220" s="157"/>
      <c r="I220" s="160"/>
      <c r="J220" s="171">
        <f>BK220</f>
        <v>0</v>
      </c>
      <c r="K220" s="157"/>
      <c r="L220" s="162"/>
      <c r="M220" s="163"/>
      <c r="N220" s="164"/>
      <c r="O220" s="164"/>
      <c r="P220" s="165">
        <f>SUM(P221:P222)</f>
        <v>0</v>
      </c>
      <c r="Q220" s="164"/>
      <c r="R220" s="165">
        <f>SUM(R221:R222)</f>
        <v>0</v>
      </c>
      <c r="S220" s="164"/>
      <c r="T220" s="166">
        <f>SUM(T221:T222)</f>
        <v>0</v>
      </c>
      <c r="AR220" s="167" t="s">
        <v>39</v>
      </c>
      <c r="AT220" s="168" t="s">
        <v>77</v>
      </c>
      <c r="AU220" s="168" t="s">
        <v>39</v>
      </c>
      <c r="AY220" s="167" t="s">
        <v>112</v>
      </c>
      <c r="BK220" s="169">
        <f>SUM(BK221:BK222)</f>
        <v>0</v>
      </c>
    </row>
    <row r="221" spans="1:65" s="2" customFormat="1" ht="24.15" customHeight="1">
      <c r="A221" s="35"/>
      <c r="B221" s="36"/>
      <c r="C221" s="172" t="s">
        <v>387</v>
      </c>
      <c r="D221" s="172" t="s">
        <v>114</v>
      </c>
      <c r="E221" s="173" t="s">
        <v>388</v>
      </c>
      <c r="F221" s="174" t="s">
        <v>389</v>
      </c>
      <c r="G221" s="175" t="s">
        <v>234</v>
      </c>
      <c r="H221" s="176">
        <v>42.776000000000003</v>
      </c>
      <c r="I221" s="177"/>
      <c r="J221" s="178">
        <f>ROUND(I221*H221,2)</f>
        <v>0</v>
      </c>
      <c r="K221" s="179"/>
      <c r="L221" s="40"/>
      <c r="M221" s="180" t="s">
        <v>21</v>
      </c>
      <c r="N221" s="181" t="s">
        <v>49</v>
      </c>
      <c r="O221" s="65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4" t="s">
        <v>118</v>
      </c>
      <c r="AT221" s="184" t="s">
        <v>114</v>
      </c>
      <c r="AU221" s="184" t="s">
        <v>84</v>
      </c>
      <c r="AY221" s="17" t="s">
        <v>112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39</v>
      </c>
      <c r="BK221" s="185">
        <f>ROUND(I221*H221,2)</f>
        <v>0</v>
      </c>
      <c r="BL221" s="17" t="s">
        <v>118</v>
      </c>
      <c r="BM221" s="184" t="s">
        <v>390</v>
      </c>
    </row>
    <row r="222" spans="1:65" s="2" customFormat="1" ht="10">
      <c r="A222" s="35"/>
      <c r="B222" s="36"/>
      <c r="C222" s="37"/>
      <c r="D222" s="186" t="s">
        <v>120</v>
      </c>
      <c r="E222" s="37"/>
      <c r="F222" s="187" t="s">
        <v>391</v>
      </c>
      <c r="G222" s="37"/>
      <c r="H222" s="37"/>
      <c r="I222" s="188"/>
      <c r="J222" s="37"/>
      <c r="K222" s="37"/>
      <c r="L222" s="40"/>
      <c r="M222" s="189"/>
      <c r="N222" s="190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7" t="s">
        <v>120</v>
      </c>
      <c r="AU222" s="17" t="s">
        <v>84</v>
      </c>
    </row>
    <row r="223" spans="1:65" s="12" customFormat="1" ht="25.9" customHeight="1">
      <c r="B223" s="156"/>
      <c r="C223" s="157"/>
      <c r="D223" s="158" t="s">
        <v>77</v>
      </c>
      <c r="E223" s="159" t="s">
        <v>392</v>
      </c>
      <c r="F223" s="159" t="s">
        <v>393</v>
      </c>
      <c r="G223" s="157"/>
      <c r="H223" s="157"/>
      <c r="I223" s="160"/>
      <c r="J223" s="161">
        <f>BK223</f>
        <v>0</v>
      </c>
      <c r="K223" s="157"/>
      <c r="L223" s="162"/>
      <c r="M223" s="163"/>
      <c r="N223" s="164"/>
      <c r="O223" s="164"/>
      <c r="P223" s="165">
        <f>P224+P228</f>
        <v>0</v>
      </c>
      <c r="Q223" s="164"/>
      <c r="R223" s="165">
        <f>R224+R228</f>
        <v>0</v>
      </c>
      <c r="S223" s="164"/>
      <c r="T223" s="166">
        <f>T224+T228</f>
        <v>0</v>
      </c>
      <c r="AR223" s="167" t="s">
        <v>139</v>
      </c>
      <c r="AT223" s="168" t="s">
        <v>77</v>
      </c>
      <c r="AU223" s="168" t="s">
        <v>78</v>
      </c>
      <c r="AY223" s="167" t="s">
        <v>112</v>
      </c>
      <c r="BK223" s="169">
        <f>BK224+BK228</f>
        <v>0</v>
      </c>
    </row>
    <row r="224" spans="1:65" s="12" customFormat="1" ht="22.75" customHeight="1">
      <c r="B224" s="156"/>
      <c r="C224" s="157"/>
      <c r="D224" s="158" t="s">
        <v>77</v>
      </c>
      <c r="E224" s="170" t="s">
        <v>394</v>
      </c>
      <c r="F224" s="170" t="s">
        <v>395</v>
      </c>
      <c r="G224" s="157"/>
      <c r="H224" s="157"/>
      <c r="I224" s="160"/>
      <c r="J224" s="171">
        <f>BK224</f>
        <v>0</v>
      </c>
      <c r="K224" s="157"/>
      <c r="L224" s="162"/>
      <c r="M224" s="163"/>
      <c r="N224" s="164"/>
      <c r="O224" s="164"/>
      <c r="P224" s="165">
        <f>SUM(P225:P227)</f>
        <v>0</v>
      </c>
      <c r="Q224" s="164"/>
      <c r="R224" s="165">
        <f>SUM(R225:R227)</f>
        <v>0</v>
      </c>
      <c r="S224" s="164"/>
      <c r="T224" s="166">
        <f>SUM(T225:T227)</f>
        <v>0</v>
      </c>
      <c r="AR224" s="167" t="s">
        <v>139</v>
      </c>
      <c r="AT224" s="168" t="s">
        <v>77</v>
      </c>
      <c r="AU224" s="168" t="s">
        <v>39</v>
      </c>
      <c r="AY224" s="167" t="s">
        <v>112</v>
      </c>
      <c r="BK224" s="169">
        <f>SUM(BK225:BK227)</f>
        <v>0</v>
      </c>
    </row>
    <row r="225" spans="1:65" s="2" customFormat="1" ht="16.5" customHeight="1">
      <c r="A225" s="35"/>
      <c r="B225" s="36"/>
      <c r="C225" s="172" t="s">
        <v>396</v>
      </c>
      <c r="D225" s="172" t="s">
        <v>114</v>
      </c>
      <c r="E225" s="173" t="s">
        <v>397</v>
      </c>
      <c r="F225" s="174" t="s">
        <v>395</v>
      </c>
      <c r="G225" s="175" t="s">
        <v>398</v>
      </c>
      <c r="H225" s="176">
        <v>1</v>
      </c>
      <c r="I225" s="177"/>
      <c r="J225" s="178">
        <f>ROUND(I225*H225,2)</f>
        <v>0</v>
      </c>
      <c r="K225" s="179"/>
      <c r="L225" s="40"/>
      <c r="M225" s="180" t="s">
        <v>21</v>
      </c>
      <c r="N225" s="181" t="s">
        <v>49</v>
      </c>
      <c r="O225" s="65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4" t="s">
        <v>399</v>
      </c>
      <c r="AT225" s="184" t="s">
        <v>114</v>
      </c>
      <c r="AU225" s="184" t="s">
        <v>84</v>
      </c>
      <c r="AY225" s="17" t="s">
        <v>112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39</v>
      </c>
      <c r="BK225" s="185">
        <f>ROUND(I225*H225,2)</f>
        <v>0</v>
      </c>
      <c r="BL225" s="17" t="s">
        <v>399</v>
      </c>
      <c r="BM225" s="184" t="s">
        <v>400</v>
      </c>
    </row>
    <row r="226" spans="1:65" s="2" customFormat="1" ht="10">
      <c r="A226" s="35"/>
      <c r="B226" s="36"/>
      <c r="C226" s="37"/>
      <c r="D226" s="186" t="s">
        <v>120</v>
      </c>
      <c r="E226" s="37"/>
      <c r="F226" s="187" t="s">
        <v>401</v>
      </c>
      <c r="G226" s="37"/>
      <c r="H226" s="37"/>
      <c r="I226" s="188"/>
      <c r="J226" s="37"/>
      <c r="K226" s="37"/>
      <c r="L226" s="40"/>
      <c r="M226" s="189"/>
      <c r="N226" s="190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7" t="s">
        <v>120</v>
      </c>
      <c r="AU226" s="17" t="s">
        <v>84</v>
      </c>
    </row>
    <row r="227" spans="1:65" s="2" customFormat="1" ht="72">
      <c r="A227" s="35"/>
      <c r="B227" s="36"/>
      <c r="C227" s="37"/>
      <c r="D227" s="193" t="s">
        <v>178</v>
      </c>
      <c r="E227" s="37"/>
      <c r="F227" s="203" t="s">
        <v>402</v>
      </c>
      <c r="G227" s="37"/>
      <c r="H227" s="37"/>
      <c r="I227" s="188"/>
      <c r="J227" s="37"/>
      <c r="K227" s="37"/>
      <c r="L227" s="40"/>
      <c r="M227" s="189"/>
      <c r="N227" s="190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7" t="s">
        <v>178</v>
      </c>
      <c r="AU227" s="17" t="s">
        <v>84</v>
      </c>
    </row>
    <row r="228" spans="1:65" s="12" customFormat="1" ht="22.75" customHeight="1">
      <c r="B228" s="156"/>
      <c r="C228" s="157"/>
      <c r="D228" s="158" t="s">
        <v>77</v>
      </c>
      <c r="E228" s="170" t="s">
        <v>403</v>
      </c>
      <c r="F228" s="170" t="s">
        <v>404</v>
      </c>
      <c r="G228" s="157"/>
      <c r="H228" s="157"/>
      <c r="I228" s="160"/>
      <c r="J228" s="171">
        <f>BK228</f>
        <v>0</v>
      </c>
      <c r="K228" s="157"/>
      <c r="L228" s="162"/>
      <c r="M228" s="163"/>
      <c r="N228" s="164"/>
      <c r="O228" s="164"/>
      <c r="P228" s="165">
        <f>SUM(P229:P231)</f>
        <v>0</v>
      </c>
      <c r="Q228" s="164"/>
      <c r="R228" s="165">
        <f>SUM(R229:R231)</f>
        <v>0</v>
      </c>
      <c r="S228" s="164"/>
      <c r="T228" s="166">
        <f>SUM(T229:T231)</f>
        <v>0</v>
      </c>
      <c r="AR228" s="167" t="s">
        <v>139</v>
      </c>
      <c r="AT228" s="168" t="s">
        <v>77</v>
      </c>
      <c r="AU228" s="168" t="s">
        <v>39</v>
      </c>
      <c r="AY228" s="167" t="s">
        <v>112</v>
      </c>
      <c r="BK228" s="169">
        <f>SUM(BK229:BK231)</f>
        <v>0</v>
      </c>
    </row>
    <row r="229" spans="1:65" s="2" customFormat="1" ht="16.5" customHeight="1">
      <c r="A229" s="35"/>
      <c r="B229" s="36"/>
      <c r="C229" s="172" t="s">
        <v>405</v>
      </c>
      <c r="D229" s="172" t="s">
        <v>114</v>
      </c>
      <c r="E229" s="173" t="s">
        <v>406</v>
      </c>
      <c r="F229" s="174" t="s">
        <v>404</v>
      </c>
      <c r="G229" s="175" t="s">
        <v>398</v>
      </c>
      <c r="H229" s="176">
        <v>1</v>
      </c>
      <c r="I229" s="177"/>
      <c r="J229" s="178">
        <f>ROUND(I229*H229,2)</f>
        <v>0</v>
      </c>
      <c r="K229" s="179"/>
      <c r="L229" s="40"/>
      <c r="M229" s="180" t="s">
        <v>21</v>
      </c>
      <c r="N229" s="181" t="s">
        <v>49</v>
      </c>
      <c r="O229" s="65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4" t="s">
        <v>399</v>
      </c>
      <c r="AT229" s="184" t="s">
        <v>114</v>
      </c>
      <c r="AU229" s="184" t="s">
        <v>84</v>
      </c>
      <c r="AY229" s="17" t="s">
        <v>112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39</v>
      </c>
      <c r="BK229" s="185">
        <f>ROUND(I229*H229,2)</f>
        <v>0</v>
      </c>
      <c r="BL229" s="17" t="s">
        <v>399</v>
      </c>
      <c r="BM229" s="184" t="s">
        <v>407</v>
      </c>
    </row>
    <row r="230" spans="1:65" s="2" customFormat="1" ht="10">
      <c r="A230" s="35"/>
      <c r="B230" s="36"/>
      <c r="C230" s="37"/>
      <c r="D230" s="186" t="s">
        <v>120</v>
      </c>
      <c r="E230" s="37"/>
      <c r="F230" s="187" t="s">
        <v>408</v>
      </c>
      <c r="G230" s="37"/>
      <c r="H230" s="37"/>
      <c r="I230" s="188"/>
      <c r="J230" s="37"/>
      <c r="K230" s="37"/>
      <c r="L230" s="40"/>
      <c r="M230" s="189"/>
      <c r="N230" s="190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120</v>
      </c>
      <c r="AU230" s="17" t="s">
        <v>84</v>
      </c>
    </row>
    <row r="231" spans="1:65" s="2" customFormat="1" ht="18">
      <c r="A231" s="35"/>
      <c r="B231" s="36"/>
      <c r="C231" s="37"/>
      <c r="D231" s="193" t="s">
        <v>178</v>
      </c>
      <c r="E231" s="37"/>
      <c r="F231" s="203" t="s">
        <v>409</v>
      </c>
      <c r="G231" s="37"/>
      <c r="H231" s="37"/>
      <c r="I231" s="188"/>
      <c r="J231" s="37"/>
      <c r="K231" s="37"/>
      <c r="L231" s="40"/>
      <c r="M231" s="236"/>
      <c r="N231" s="237"/>
      <c r="O231" s="238"/>
      <c r="P231" s="238"/>
      <c r="Q231" s="238"/>
      <c r="R231" s="238"/>
      <c r="S231" s="238"/>
      <c r="T231" s="23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7" t="s">
        <v>178</v>
      </c>
      <c r="AU231" s="17" t="s">
        <v>84</v>
      </c>
    </row>
    <row r="232" spans="1:65" s="2" customFormat="1" ht="7" customHeight="1">
      <c r="A232" s="35"/>
      <c r="B232" s="48"/>
      <c r="C232" s="49"/>
      <c r="D232" s="49"/>
      <c r="E232" s="49"/>
      <c r="F232" s="49"/>
      <c r="G232" s="49"/>
      <c r="H232" s="49"/>
      <c r="I232" s="49"/>
      <c r="J232" s="49"/>
      <c r="K232" s="49"/>
      <c r="L232" s="40"/>
      <c r="M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</row>
  </sheetData>
  <sheetProtection algorithmName="SHA-512" hashValue="+JILlUMWjcj8u9q4yieLQkJID2CdLMY264zRreEdJIW9jDTWHDNvj05woW6/ABDC6sXq7WYSJVr4Ox5eb/MvIg==" saltValue="J4bPP2G0rXTY9UGkJ2iwbCwswV3/aZPiXONkOmiU9Qtafn+ZrzDg1e1vaPlWCCMWJxJXWEvBUx/skBkzOPPHNA==" spinCount="100000" sheet="1" objects="1" scenarios="1" formatColumns="0" formatRows="0" autoFilter="0"/>
  <autoFilter ref="C79:K231"/>
  <mergeCells count="6">
    <mergeCell ref="L2:V2"/>
    <mergeCell ref="E7:H7"/>
    <mergeCell ref="E16:H16"/>
    <mergeCell ref="E25:H25"/>
    <mergeCell ref="E46:H46"/>
    <mergeCell ref="E72:H72"/>
  </mergeCells>
  <hyperlinks>
    <hyperlink ref="F84" r:id="rId1"/>
    <hyperlink ref="F87" r:id="rId2"/>
    <hyperlink ref="F90" r:id="rId3"/>
    <hyperlink ref="F94" r:id="rId4"/>
    <hyperlink ref="F97" r:id="rId5"/>
    <hyperlink ref="F100" r:id="rId6"/>
    <hyperlink ref="F103" r:id="rId7"/>
    <hyperlink ref="F106" r:id="rId8"/>
    <hyperlink ref="F109" r:id="rId9"/>
    <hyperlink ref="F122" r:id="rId10"/>
    <hyperlink ref="F125" r:id="rId11"/>
    <hyperlink ref="F127" r:id="rId12"/>
    <hyperlink ref="F130" r:id="rId13"/>
    <hyperlink ref="F133" r:id="rId14"/>
    <hyperlink ref="F136" r:id="rId15"/>
    <hyperlink ref="F139" r:id="rId16"/>
    <hyperlink ref="F146" r:id="rId17"/>
    <hyperlink ref="F149" r:id="rId18"/>
    <hyperlink ref="F152" r:id="rId19"/>
    <hyperlink ref="F155" r:id="rId20"/>
    <hyperlink ref="F158" r:id="rId21"/>
    <hyperlink ref="F161" r:id="rId22"/>
    <hyperlink ref="F164" r:id="rId23"/>
    <hyperlink ref="F167" r:id="rId24"/>
    <hyperlink ref="F172" r:id="rId25"/>
    <hyperlink ref="F177" r:id="rId26"/>
    <hyperlink ref="F184" r:id="rId27"/>
    <hyperlink ref="F187" r:id="rId28"/>
    <hyperlink ref="F190" r:id="rId29"/>
    <hyperlink ref="F197" r:id="rId30"/>
    <hyperlink ref="F200" r:id="rId31"/>
    <hyperlink ref="F203" r:id="rId32"/>
    <hyperlink ref="F206" r:id="rId33"/>
    <hyperlink ref="F210" r:id="rId34"/>
    <hyperlink ref="F214" r:id="rId35"/>
    <hyperlink ref="F217" r:id="rId36"/>
    <hyperlink ref="F222" r:id="rId37"/>
    <hyperlink ref="F226" r:id="rId38"/>
    <hyperlink ref="F230" r:id="rId3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26_P - REVITALIZACE ZELEN...</vt:lpstr>
      <vt:lpstr>'26_P - REVITALIZACE ZELEN...'!Názvy_tisku</vt:lpstr>
      <vt:lpstr>'Rekapitulace stavby'!Názvy_tisku</vt:lpstr>
      <vt:lpstr>'26_P - REVITALIZACE ZELEN...'!Oblast_tisku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Gabriela Pešková</cp:lastModifiedBy>
  <dcterms:created xsi:type="dcterms:W3CDTF">2026-01-15T14:22:32Z</dcterms:created>
  <dcterms:modified xsi:type="dcterms:W3CDTF">2026-01-16T11:14:57Z</dcterms:modified>
</cp:coreProperties>
</file>